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hamalai\Downloads\"/>
    </mc:Choice>
  </mc:AlternateContent>
  <workbookProtection workbookPassword="CC52" lockStructure="1"/>
  <bookViews>
    <workbookView xWindow="0" yWindow="0" windowWidth="25740" windowHeight="12930"/>
  </bookViews>
  <sheets>
    <sheet name="5 kustannustiedot" sheetId="1" r:id="rId1"/>
    <sheet name="Parametres" sheetId="2" state="hidden" r:id="rId2"/>
    <sheet name="Taul1" sheetId="3" state="hidden" r:id="rId3"/>
  </sheets>
  <definedNames>
    <definedName name="Koulutusala">Parametres!$B$41:$B$62</definedName>
    <definedName name="Koulutusalat">Parametres!$B$41:$B$62</definedName>
    <definedName name="Opintoalat">Parametres!$E$40:$E$60</definedName>
    <definedName name="Vuosi">Parametres!$E$3:$E$4</definedName>
    <definedName name="Yliopistot">Parametres!$F$2:$F$15</definedName>
  </definedNames>
  <calcPr calcId="152511" concurrentCalc="0"/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D18" i="1"/>
  <c r="D19" i="1"/>
  <c r="D20" i="1"/>
  <c r="D21" i="1"/>
  <c r="D22" i="1"/>
  <c r="D23" i="1"/>
  <c r="D11" i="1"/>
  <c r="O11" i="1"/>
  <c r="O13" i="1"/>
  <c r="O14" i="1"/>
  <c r="O15" i="1"/>
  <c r="O16" i="1"/>
  <c r="O17" i="1"/>
  <c r="O18" i="1"/>
  <c r="O19" i="1"/>
  <c r="O20" i="1"/>
  <c r="O21" i="1"/>
  <c r="O22" i="1"/>
  <c r="O23" i="1"/>
  <c r="O12" i="1"/>
  <c r="K12" i="1"/>
  <c r="K13" i="1"/>
  <c r="K14" i="1"/>
  <c r="K15" i="1"/>
  <c r="K16" i="1"/>
  <c r="K17" i="1"/>
  <c r="K18" i="1"/>
  <c r="K19" i="1"/>
  <c r="K20" i="1"/>
  <c r="K21" i="1"/>
  <c r="K22" i="1"/>
  <c r="K23" i="1"/>
  <c r="K11" i="1"/>
  <c r="P11" i="1"/>
  <c r="N11" i="1"/>
  <c r="I11" i="1"/>
  <c r="G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G11" i="1"/>
  <c r="AB11" i="1"/>
  <c r="AA11" i="1"/>
  <c r="W11" i="1"/>
  <c r="S11" i="1"/>
  <c r="R11" i="1"/>
  <c r="B12" i="1"/>
  <c r="B13" i="1"/>
  <c r="B14" i="1"/>
  <c r="B15" i="1"/>
  <c r="B16" i="1"/>
  <c r="B17" i="1"/>
  <c r="B18" i="1"/>
  <c r="B19" i="1"/>
  <c r="B21" i="1"/>
  <c r="B20" i="1"/>
  <c r="B22" i="1"/>
  <c r="B23" i="1"/>
  <c r="A23" i="1"/>
  <c r="AG23" i="1"/>
  <c r="A22" i="1"/>
  <c r="AG22" i="1"/>
  <c r="A21" i="1"/>
  <c r="AG21" i="1"/>
  <c r="A20" i="1"/>
  <c r="AG20" i="1"/>
  <c r="A19" i="1"/>
  <c r="AG19" i="1"/>
  <c r="A18" i="1"/>
  <c r="AG18" i="1"/>
  <c r="A17" i="1"/>
  <c r="AG17" i="1"/>
  <c r="A16" i="1"/>
  <c r="AG16" i="1"/>
  <c r="A15" i="1"/>
  <c r="AG15" i="1"/>
  <c r="A14" i="1"/>
  <c r="AG14" i="1"/>
  <c r="A12" i="1"/>
  <c r="AG12" i="1"/>
  <c r="A13" i="1"/>
  <c r="AG13" i="1"/>
  <c r="Q11" i="1"/>
  <c r="M11" i="1"/>
  <c r="L11" i="1"/>
  <c r="H11" i="1"/>
  <c r="J11" i="1"/>
  <c r="F11" i="1"/>
  <c r="E13" i="1"/>
  <c r="E14" i="1"/>
  <c r="E15" i="1"/>
  <c r="E16" i="1"/>
  <c r="E17" i="1"/>
  <c r="E18" i="1"/>
  <c r="E19" i="1"/>
  <c r="AJ19" i="1"/>
  <c r="E20" i="1"/>
  <c r="E21" i="1"/>
  <c r="E22" i="1"/>
  <c r="E23" i="1"/>
  <c r="AJ23" i="1"/>
  <c r="E12" i="1"/>
  <c r="AJ21" i="1"/>
  <c r="AJ13" i="1"/>
  <c r="AJ17" i="1"/>
  <c r="AJ22" i="1"/>
  <c r="AJ18" i="1"/>
  <c r="AJ14" i="1"/>
  <c r="AJ15" i="1"/>
  <c r="AJ12" i="1"/>
  <c r="AJ20" i="1"/>
  <c r="AJ16" i="1"/>
  <c r="E11" i="1"/>
  <c r="AJ11" i="1"/>
</calcChain>
</file>

<file path=xl/sharedStrings.xml><?xml version="1.0" encoding="utf-8"?>
<sst xmlns="http://schemas.openxmlformats.org/spreadsheetml/2006/main" count="195" uniqueCount="164">
  <si>
    <t>A</t>
  </si>
  <si>
    <t>B</t>
  </si>
  <si>
    <t>C</t>
  </si>
  <si>
    <t>D</t>
  </si>
  <si>
    <t>E</t>
  </si>
  <si>
    <t>F</t>
  </si>
  <si>
    <t>G</t>
  </si>
  <si>
    <t>I</t>
  </si>
  <si>
    <t>J</t>
  </si>
  <si>
    <t>K</t>
  </si>
  <si>
    <t>M</t>
  </si>
  <si>
    <r>
      <t xml:space="preserve">Tilikauden vuosi YYYY
</t>
    </r>
    <r>
      <rPr>
        <sz val="8"/>
        <rFont val="Arial"/>
        <family val="2"/>
      </rPr>
      <t>Tilikausi
 1.1.-31.12. 20XX</t>
    </r>
  </si>
  <si>
    <t>josta</t>
  </si>
  <si>
    <t>-- Valitse --</t>
  </si>
  <si>
    <t>Koulutustoiminta yhteensä</t>
  </si>
  <si>
    <t>Muu yhteis-kunnallinen toiminta</t>
  </si>
  <si>
    <t>1 Kasvatusalat</t>
  </si>
  <si>
    <t>2 Taiteet ja kulttuurialat</t>
  </si>
  <si>
    <t>3 Humanistiset alat</t>
  </si>
  <si>
    <t>4 Yhteiskuntatieteet</t>
  </si>
  <si>
    <t xml:space="preserve">5 Liiketalous, hallinto ja oikeustieteet </t>
  </si>
  <si>
    <t>6 Luonnontieteet</t>
  </si>
  <si>
    <t xml:space="preserve">7 Tietojenkäsittely ja tietoliikenneliikenne </t>
  </si>
  <si>
    <t>8 Tekniikan alat</t>
  </si>
  <si>
    <t>9 Maatalous- ja metsätieteelliset alat</t>
  </si>
  <si>
    <t>10 Lääketieteet</t>
  </si>
  <si>
    <t>11 Terveys- ja hyvinvointialat</t>
  </si>
  <si>
    <t>12 Palvelualat</t>
  </si>
  <si>
    <t>Hämeen ammattikorkeakoulu</t>
  </si>
  <si>
    <t xml:space="preserve">Karelia-ammattikorkeakoulu  </t>
  </si>
  <si>
    <t>Lahden ammattikorkeakoulu</t>
  </si>
  <si>
    <t>Oulun seudun ammattikorkeakoulu</t>
  </si>
  <si>
    <t>Seinäjoen ammattikorkeakoulu</t>
  </si>
  <si>
    <t>Kajaanin ammattikorkeakoulu</t>
  </si>
  <si>
    <t>Jyväskylän ammattikorkeakoulu</t>
  </si>
  <si>
    <t>Mikkelin ammattikorkeakoulu</t>
  </si>
  <si>
    <t>Satakunnan ammattikorkeakoulu</t>
  </si>
  <si>
    <t xml:space="preserve">Turun ammattikorkeakoulu </t>
  </si>
  <si>
    <t xml:space="preserve">Arcada - Nylands svenska yrkeshögskola </t>
  </si>
  <si>
    <t>Centria-ammattikorkeakoulu</t>
  </si>
  <si>
    <t>Savonia-ammattikorkeakoulu</t>
  </si>
  <si>
    <t>Kymenlaakson ammattikorkeakoulu</t>
  </si>
  <si>
    <t>Saimaan ammattikorkeakoulu</t>
  </si>
  <si>
    <t>Diakonia-ammattikorkeakoulu</t>
  </si>
  <si>
    <t xml:space="preserve">Vaasan ammattikorkeakoulu </t>
  </si>
  <si>
    <t>Laurea-ammattikorkeakoulu</t>
  </si>
  <si>
    <t>Tampereen ammattikorkeakoulu</t>
  </si>
  <si>
    <t>Humanistinen ammattikorkeakoulu</t>
  </si>
  <si>
    <t xml:space="preserve">Haaga-Helia ammattikorkeakoulu </t>
  </si>
  <si>
    <t>Metropolia ammattikorkeakoulu</t>
  </si>
  <si>
    <t>Yrkeshögskolan Novia</t>
  </si>
  <si>
    <t>Lapin ammattikorkeakoulu</t>
  </si>
  <si>
    <t>N</t>
  </si>
  <si>
    <t>Ohjauksen alat yhteensä</t>
  </si>
  <si>
    <t>OKM ohjauksen ala</t>
  </si>
  <si>
    <t>4 Yhteiskunnalliset alat</t>
  </si>
  <si>
    <t>5 Kauppa, hallinto ja oikeustieteet</t>
  </si>
  <si>
    <t>7 Tietojenkäsittely ja tietoliikenne</t>
  </si>
  <si>
    <t>9 Maa- ja metsätalousalat</t>
  </si>
  <si>
    <t>Kaikki kustannukset jaetaan ohjauksen aloille</t>
  </si>
  <si>
    <t>Perustutkintokoulutus</t>
  </si>
  <si>
    <t>Erikoistumiskoulutus</t>
  </si>
  <si>
    <t>Erillislakien mukaiset julkiset suoritteet</t>
  </si>
  <si>
    <t>Muut yleistoiminnot</t>
  </si>
  <si>
    <t>Taiteellinen toiminta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</si>
  <si>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</si>
  <si>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</si>
  <si>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</si>
  <si>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</si>
  <si>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</si>
  <si>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</si>
  <si>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</si>
  <si>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</si>
  <si>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</si>
  <si>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</si>
  <si>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</si>
  <si>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</si>
  <si>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</si>
  <si>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</si>
  <si>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Harjoitttelu-koulu yhteensä</t>
  </si>
  <si>
    <t>Kansallis-kirjasto yhteensä</t>
  </si>
  <si>
    <t>Opetustehtävät yhteensä</t>
  </si>
  <si>
    <t>Opettajan-koulutus ja kehitys-tehtävät yhteensä</t>
  </si>
  <si>
    <t>Yliopistolain mukaiset kansalliskirjastotehtävät yhteensä</t>
  </si>
  <si>
    <t xml:space="preserve">Muut tehtävät </t>
  </si>
  <si>
    <t>Esiopetus</t>
  </si>
  <si>
    <t>Perusopetus</t>
  </si>
  <si>
    <t>Lukiokoulutus</t>
  </si>
  <si>
    <t>Harjoittelu harjoitttelu-koulussa</t>
  </si>
  <si>
    <t>Harjoittelu harjoittelukoulun ulkopuolella</t>
  </si>
  <si>
    <t>Opettajan-koulutuksen kehittäminen</t>
  </si>
  <si>
    <t>Kansallisen kulttuuriperinnön tallettaminen ja ylläpito</t>
  </si>
  <si>
    <t>Kansalliset palvelut kirjastoille sekä korkeakoulu-sektorille</t>
  </si>
  <si>
    <t>HARJKOUL</t>
  </si>
  <si>
    <t>OPETUSY</t>
  </si>
  <si>
    <t>ESIOPE</t>
  </si>
  <si>
    <t>PERUSOPE</t>
  </si>
  <si>
    <t>LUKIOOPE</t>
  </si>
  <si>
    <t>OPEKOULY</t>
  </si>
  <si>
    <t>HARJHKOU</t>
  </si>
  <si>
    <t>HARJULKO</t>
  </si>
  <si>
    <t>OPEKEHIT</t>
  </si>
  <si>
    <t>KIRJYHT</t>
  </si>
  <si>
    <t>YLAKIYHT</t>
  </si>
  <si>
    <t>KULTPER</t>
  </si>
  <si>
    <t>KANPAKIR</t>
  </si>
  <si>
    <t>YOTOTTEH</t>
  </si>
  <si>
    <t>Tieteellinen tutkimus</t>
  </si>
  <si>
    <t xml:space="preserve">Yliopisto
</t>
  </si>
  <si>
    <t>Jatkotutkintokoulutus</t>
  </si>
  <si>
    <t>Tutkintojen osat (maksuasetuksen mukaiset)</t>
  </si>
  <si>
    <t>Muut tutkintojen osat ja tilauskoulutus</t>
  </si>
  <si>
    <t>Muu täydennyskoulutus</t>
  </si>
  <si>
    <t>H</t>
  </si>
  <si>
    <t>L</t>
  </si>
  <si>
    <t>O</t>
  </si>
  <si>
    <t>AD</t>
  </si>
  <si>
    <t>AE</t>
  </si>
  <si>
    <t>Tutkimus ja tutkimukseen rinnastettavissa oleva taiteellinen toiminta</t>
  </si>
  <si>
    <t>Aalto yliopisto</t>
  </si>
  <si>
    <t>Helsingin yliopisto</t>
  </si>
  <si>
    <t>01901</t>
  </si>
  <si>
    <t>Itä-Suomen yliopisto</t>
  </si>
  <si>
    <t>Jyväskylän yliopisto</t>
  </si>
  <si>
    <t>01906</t>
  </si>
  <si>
    <t>Lapin yliopisto</t>
  </si>
  <si>
    <t>01918</t>
  </si>
  <si>
    <t>01914</t>
  </si>
  <si>
    <t>Oulun yliopisto</t>
  </si>
  <si>
    <t>01904</t>
  </si>
  <si>
    <t>Svenska handelshögskolan</t>
  </si>
  <si>
    <t>01910</t>
  </si>
  <si>
    <t>Taideyliopisto</t>
  </si>
  <si>
    <t>10103</t>
  </si>
  <si>
    <t>Tampereen yliopisto</t>
  </si>
  <si>
    <t>Turun yliopisto</t>
  </si>
  <si>
    <t>Vaasan yliopisto</t>
  </si>
  <si>
    <t>01913</t>
  </si>
  <si>
    <t>Åbo Akademi</t>
  </si>
  <si>
    <t>01903</t>
  </si>
  <si>
    <t>TIEDONKERUULOMAKE 5: Yliopistojen kokonaiskustannukset</t>
  </si>
  <si>
    <t>Yliopiston  kokonaiskustannukset yhteensä</t>
  </si>
  <si>
    <t>YLIOP_KOODI</t>
  </si>
  <si>
    <t>OHJAUSALAKOODI</t>
  </si>
  <si>
    <t>TARKISTUS</t>
  </si>
  <si>
    <t>RIVINRO</t>
  </si>
  <si>
    <t>YLIOP</t>
  </si>
  <si>
    <t>TILIK</t>
  </si>
  <si>
    <t>OPM95OPA</t>
  </si>
  <si>
    <t>VTKUSTY</t>
  </si>
  <si>
    <t>KOULUTUS</t>
  </si>
  <si>
    <t>PTUTKOUL</t>
  </si>
  <si>
    <t>PTUTOSAT</t>
  </si>
  <si>
    <t>MUUTTUTOSAT</t>
  </si>
  <si>
    <t>ERIKKOUL</t>
  </si>
  <si>
    <t>MUUKOUL</t>
  </si>
  <si>
    <t>TUTKIMUS</t>
  </si>
  <si>
    <t>JTUTKKOU</t>
  </si>
  <si>
    <t>TIETTUTK</t>
  </si>
  <si>
    <t>TAITTOIM</t>
  </si>
  <si>
    <t>MUUYHTEI</t>
  </si>
  <si>
    <t>JULOIKSU</t>
  </si>
  <si>
    <t>YLEISTOI</t>
  </si>
  <si>
    <t>Lappeenrannan–Lahden teknillinen yliopisto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</si>
</sst>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 Unicode MS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MS Sans Serif"/>
      <family val="2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0" fontId="2" fillId="0" borderId="0"/>
  </cellStyleXfs>
  <cellXfs count="95">
    <xf numFmtId="0" fontId="0" fillId="0" borderId="0" xfId="0"/>
    <xf numFmtId="0" fontId="0" fillId="0" borderId="0" xfId="0"/>
    <xf numFmtId="0" fontId="1" fillId="0" borderId="0" xfId="0" quotePrefix="1" applyFont="1"/>
    <xf numFmtId="0" fontId="5" fillId="0" borderId="0" xfId="0" applyFont="1"/>
    <xf numFmtId="0" fontId="0" fillId="0" borderId="0" xfId="0" quotePrefix="1"/>
    <xf numFmtId="49" fontId="1" fillId="0" borderId="1" xfId="0" applyNumberFormat="1" applyFont="1" applyFill="1" applyBorder="1" applyAlignment="1" applyProtection="1">
      <alignment horizontal="center"/>
    </xf>
    <xf numFmtId="0" fontId="2" fillId="0" borderId="0" xfId="0" applyFont="1" applyFill="1" applyProtection="1"/>
    <xf numFmtId="0" fontId="0" fillId="0" borderId="0" xfId="0" applyProtection="1"/>
    <xf numFmtId="0" fontId="1" fillId="0" borderId="0" xfId="0" applyFont="1" applyFill="1" applyProtection="1"/>
    <xf numFmtId="49" fontId="1" fillId="0" borderId="2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Protection="1"/>
    <xf numFmtId="49" fontId="0" fillId="0" borderId="0" xfId="0" applyNumberFormat="1"/>
    <xf numFmtId="3" fontId="4" fillId="2" borderId="0" xfId="0" applyNumberFormat="1" applyFont="1" applyFill="1" applyBorder="1" applyProtection="1"/>
    <xf numFmtId="3" fontId="4" fillId="2" borderId="3" xfId="0" applyNumberFormat="1" applyFont="1" applyFill="1" applyBorder="1" applyProtection="1"/>
    <xf numFmtId="3" fontId="4" fillId="0" borderId="0" xfId="0" applyNumberFormat="1" applyFont="1" applyFill="1" applyBorder="1" applyProtection="1">
      <protection locked="0"/>
    </xf>
    <xf numFmtId="49" fontId="0" fillId="0" borderId="0" xfId="0" applyNumberFormat="1" applyProtection="1"/>
    <xf numFmtId="0" fontId="0" fillId="0" borderId="0" xfId="0" applyFill="1" applyProtection="1"/>
    <xf numFmtId="0" fontId="11" fillId="0" borderId="0" xfId="0" applyFont="1" applyAlignment="1" applyProtection="1">
      <alignment horizontal="left"/>
    </xf>
    <xf numFmtId="49" fontId="3" fillId="0" borderId="7" xfId="0" applyNumberFormat="1" applyFont="1" applyFill="1" applyBorder="1" applyAlignment="1" applyProtection="1">
      <alignment vertical="top" wrapText="1"/>
    </xf>
    <xf numFmtId="49" fontId="4" fillId="0" borderId="10" xfId="0" applyNumberFormat="1" applyFont="1" applyFill="1" applyBorder="1" applyAlignment="1" applyProtection="1">
      <alignment vertical="top" wrapText="1"/>
    </xf>
    <xf numFmtId="0" fontId="9" fillId="3" borderId="0" xfId="0" applyFont="1" applyFill="1" applyAlignment="1" applyProtection="1">
      <alignment horizontal="left"/>
    </xf>
    <xf numFmtId="49" fontId="10" fillId="0" borderId="21" xfId="0" applyNumberFormat="1" applyFont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2" fillId="0" borderId="0" xfId="0" quotePrefix="1" applyFont="1"/>
    <xf numFmtId="49" fontId="4" fillId="0" borderId="3" xfId="0" applyNumberFormat="1" applyFont="1" applyFill="1" applyBorder="1" applyAlignment="1" applyProtection="1">
      <alignment vertical="top" wrapText="1"/>
    </xf>
    <xf numFmtId="49" fontId="3" fillId="0" borderId="9" xfId="0" applyNumberFormat="1" applyFont="1" applyFill="1" applyBorder="1" applyAlignment="1" applyProtection="1">
      <alignment vertical="center" wrapText="1"/>
    </xf>
    <xf numFmtId="49" fontId="3" fillId="0" borderId="22" xfId="0" applyNumberFormat="1" applyFont="1" applyFill="1" applyBorder="1" applyAlignment="1" applyProtection="1">
      <alignment vertical="top" wrapText="1"/>
    </xf>
    <xf numFmtId="49" fontId="3" fillId="4" borderId="7" xfId="0" applyNumberFormat="1" applyFont="1" applyFill="1" applyBorder="1" applyAlignment="1" applyProtection="1">
      <alignment horizontal="left" vertical="center"/>
    </xf>
    <xf numFmtId="0" fontId="6" fillId="4" borderId="10" xfId="0" applyFont="1" applyFill="1" applyBorder="1" applyProtection="1"/>
    <xf numFmtId="0" fontId="6" fillId="4" borderId="9" xfId="0" applyFont="1" applyFill="1" applyBorder="1" applyProtection="1"/>
    <xf numFmtId="0" fontId="2" fillId="4" borderId="3" xfId="0" applyFont="1" applyFill="1" applyBorder="1" applyProtection="1"/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27" xfId="0" applyNumberFormat="1" applyFont="1" applyFill="1" applyBorder="1" applyAlignment="1" applyProtection="1">
      <alignment horizontal="center" vertical="center" wrapText="1"/>
    </xf>
    <xf numFmtId="49" fontId="4" fillId="0" borderId="28" xfId="0" applyNumberFormat="1" applyFont="1" applyFill="1" applyBorder="1" applyAlignment="1" applyProtection="1">
      <alignment horizontal="left" vertical="top" wrapText="1"/>
    </xf>
    <xf numFmtId="49" fontId="4" fillId="0" borderId="29" xfId="0" applyNumberFormat="1" applyFont="1" applyFill="1" applyBorder="1" applyAlignment="1" applyProtection="1">
      <alignment horizontal="left" vertical="top" wrapText="1"/>
    </xf>
    <xf numFmtId="49" fontId="4" fillId="0" borderId="24" xfId="0" applyNumberFormat="1" applyFont="1" applyFill="1" applyBorder="1" applyAlignment="1" applyProtection="1">
      <alignment horizontal="left" vertical="top" wrapText="1"/>
    </xf>
    <xf numFmtId="49" fontId="1" fillId="0" borderId="0" xfId="0" applyNumberFormat="1" applyFont="1" applyFill="1" applyBorder="1" applyAlignment="1" applyProtection="1">
      <alignment horizontal="center"/>
    </xf>
    <xf numFmtId="3" fontId="6" fillId="3" borderId="0" xfId="0" applyNumberFormat="1" applyFont="1" applyFill="1" applyBorder="1" applyProtection="1"/>
    <xf numFmtId="3" fontId="2" fillId="3" borderId="0" xfId="0" applyNumberFormat="1" applyFont="1" applyFill="1" applyBorder="1" applyProtection="1"/>
    <xf numFmtId="3" fontId="6" fillId="3" borderId="23" xfId="0" applyNumberFormat="1" applyFont="1" applyFill="1" applyBorder="1" applyProtection="1"/>
    <xf numFmtId="3" fontId="4" fillId="2" borderId="0" xfId="0" applyNumberFormat="1" applyFont="1" applyFill="1" applyBorder="1" applyProtection="1">
      <protection locked="0"/>
    </xf>
    <xf numFmtId="3" fontId="0" fillId="0" borderId="0" xfId="0" applyNumberFormat="1" applyProtection="1"/>
    <xf numFmtId="0" fontId="4" fillId="0" borderId="4" xfId="0" applyFont="1" applyFill="1" applyBorder="1" applyAlignment="1" applyProtection="1">
      <alignment horizontal="left" vertical="top" wrapText="1"/>
    </xf>
    <xf numFmtId="0" fontId="4" fillId="0" borderId="6" xfId="0" applyFont="1" applyFill="1" applyBorder="1" applyAlignment="1" applyProtection="1">
      <alignment horizontal="left" vertical="top" wrapText="1"/>
    </xf>
    <xf numFmtId="49" fontId="4" fillId="0" borderId="25" xfId="0" applyNumberFormat="1" applyFont="1" applyFill="1" applyBorder="1" applyAlignment="1" applyProtection="1">
      <alignment horizontal="left" vertical="top" wrapText="1"/>
    </xf>
    <xf numFmtId="49" fontId="4" fillId="0" borderId="26" xfId="0" applyNumberFormat="1" applyFont="1" applyFill="1" applyBorder="1" applyAlignment="1" applyProtection="1">
      <alignment horizontal="left" vertical="top" wrapText="1"/>
    </xf>
    <xf numFmtId="49" fontId="4" fillId="0" borderId="13" xfId="0" applyNumberFormat="1" applyFont="1" applyFill="1" applyBorder="1" applyAlignment="1" applyProtection="1">
      <alignment vertical="top" wrapText="1"/>
    </xf>
    <xf numFmtId="0" fontId="6" fillId="0" borderId="17" xfId="0" applyFont="1" applyFill="1" applyBorder="1" applyAlignment="1" applyProtection="1">
      <alignment vertical="top" wrapText="1"/>
    </xf>
    <xf numFmtId="49" fontId="4" fillId="0" borderId="19" xfId="0" applyNumberFormat="1" applyFont="1" applyFill="1" applyBorder="1" applyAlignment="1" applyProtection="1">
      <alignment vertical="top" wrapText="1"/>
    </xf>
    <xf numFmtId="0" fontId="6" fillId="0" borderId="20" xfId="0" applyFont="1" applyFill="1" applyBorder="1" applyAlignment="1" applyProtection="1">
      <alignment vertical="top" wrapText="1"/>
    </xf>
    <xf numFmtId="49" fontId="4" fillId="0" borderId="8" xfId="0" applyNumberFormat="1" applyFont="1" applyFill="1" applyBorder="1" applyAlignment="1" applyProtection="1">
      <alignment horizontal="center" vertical="top" wrapText="1"/>
    </xf>
    <xf numFmtId="49" fontId="4" fillId="0" borderId="16" xfId="0" applyNumberFormat="1" applyFont="1" applyFill="1" applyBorder="1" applyAlignment="1" applyProtection="1">
      <alignment horizontal="center" vertical="top" wrapText="1"/>
    </xf>
    <xf numFmtId="49" fontId="3" fillId="0" borderId="4" xfId="0" applyNumberFormat="1" applyFont="1" applyFill="1" applyBorder="1" applyAlignment="1" applyProtection="1">
      <alignment vertical="center" wrapText="1"/>
    </xf>
    <xf numFmtId="0" fontId="6" fillId="0" borderId="12" xfId="0" applyFont="1" applyFill="1" applyBorder="1" applyAlignment="1" applyProtection="1"/>
    <xf numFmtId="0" fontId="6" fillId="0" borderId="6" xfId="0" applyFont="1" applyFill="1" applyBorder="1" applyAlignment="1" applyProtection="1"/>
    <xf numFmtId="49" fontId="3" fillId="0" borderId="7" xfId="0" applyNumberFormat="1" applyFont="1" applyFill="1" applyBorder="1" applyAlignment="1" applyProtection="1">
      <alignment vertical="top" wrapText="1"/>
    </xf>
    <xf numFmtId="49" fontId="3" fillId="0" borderId="10" xfId="0" applyNumberFormat="1" applyFont="1" applyFill="1" applyBorder="1" applyAlignment="1" applyProtection="1">
      <alignment vertical="top" wrapText="1"/>
    </xf>
    <xf numFmtId="0" fontId="6" fillId="0" borderId="10" xfId="0" applyFont="1" applyFill="1" applyBorder="1" applyAlignment="1" applyProtection="1">
      <alignment vertical="top" wrapText="1"/>
    </xf>
    <xf numFmtId="0" fontId="6" fillId="0" borderId="9" xfId="0" applyFont="1" applyFill="1" applyBorder="1" applyAlignment="1" applyProtection="1">
      <alignment vertical="top" wrapText="1"/>
    </xf>
    <xf numFmtId="49" fontId="3" fillId="0" borderId="11" xfId="0" applyNumberFormat="1" applyFont="1" applyFill="1" applyBorder="1" applyAlignment="1" applyProtection="1">
      <alignment vertical="center" wrapText="1"/>
    </xf>
    <xf numFmtId="0" fontId="7" fillId="0" borderId="17" xfId="0" applyFont="1" applyFill="1" applyBorder="1" applyAlignment="1" applyProtection="1">
      <alignment vertical="top" wrapText="1"/>
    </xf>
    <xf numFmtId="49" fontId="4" fillId="0" borderId="8" xfId="0" applyNumberFormat="1" applyFont="1" applyFill="1" applyBorder="1" applyAlignment="1" applyProtection="1">
      <alignment vertical="top" wrapText="1"/>
    </xf>
    <xf numFmtId="0" fontId="6" fillId="0" borderId="16" xfId="0" applyFont="1" applyFill="1" applyBorder="1" applyAlignment="1" applyProtection="1">
      <alignment vertical="top" wrapText="1"/>
    </xf>
    <xf numFmtId="49" fontId="4" fillId="0" borderId="14" xfId="0" applyNumberFormat="1" applyFont="1" applyFill="1" applyBorder="1" applyAlignment="1" applyProtection="1">
      <alignment vertical="top" wrapText="1"/>
    </xf>
    <xf numFmtId="0" fontId="6" fillId="0" borderId="18" xfId="0" applyFont="1" applyFill="1" applyBorder="1" applyAlignment="1" applyProtection="1">
      <alignment vertical="top" wrapText="1"/>
    </xf>
    <xf numFmtId="0" fontId="3" fillId="0" borderId="4" xfId="0" applyFont="1" applyFill="1" applyBorder="1" applyAlignment="1" applyProtection="1">
      <alignment horizontal="left" vertical="top" wrapText="1"/>
    </xf>
    <xf numFmtId="0" fontId="1" fillId="0" borderId="12" xfId="0" applyFont="1" applyFill="1" applyBorder="1" applyAlignment="1" applyProtection="1">
      <alignment horizontal="left" vertical="top"/>
    </xf>
    <xf numFmtId="0" fontId="6" fillId="0" borderId="6" xfId="0" applyFont="1" applyFill="1" applyBorder="1" applyAlignment="1" applyProtection="1">
      <alignment horizontal="left" vertical="top"/>
    </xf>
    <xf numFmtId="49" fontId="3" fillId="0" borderId="4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6" fillId="0" borderId="12" xfId="0" applyFont="1" applyFill="1" applyBorder="1" applyAlignment="1" applyProtection="1">
      <alignment horizontal="center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/>
    <xf numFmtId="0" fontId="6" fillId="0" borderId="15" xfId="0" applyFont="1" applyFill="1" applyBorder="1" applyAlignment="1" applyProtection="1"/>
    <xf numFmtId="49" fontId="4" fillId="0" borderId="11" xfId="0" applyNumberFormat="1" applyFont="1" applyFill="1" applyBorder="1" applyAlignment="1" applyProtection="1">
      <alignment horizontal="left" vertical="top" wrapText="1"/>
    </xf>
    <xf numFmtId="0" fontId="2" fillId="0" borderId="6" xfId="0" applyFont="1" applyFill="1" applyBorder="1" applyAlignment="1" applyProtection="1">
      <alignment horizontal="left" vertical="top" wrapText="1"/>
    </xf>
    <xf numFmtId="49" fontId="4" fillId="0" borderId="4" xfId="0" applyNumberFormat="1" applyFont="1" applyFill="1" applyBorder="1" applyAlignment="1" applyProtection="1">
      <alignment horizontal="left" vertical="top" wrapText="1"/>
    </xf>
    <xf numFmtId="0" fontId="6" fillId="0" borderId="6" xfId="0" applyFont="1" applyFill="1" applyBorder="1" applyAlignment="1" applyProtection="1">
      <alignment horizontal="left" vertical="top" wrapText="1"/>
    </xf>
    <xf numFmtId="49" fontId="3" fillId="4" borderId="11" xfId="0" applyNumberFormat="1" applyFont="1" applyFill="1" applyBorder="1" applyAlignment="1" applyProtection="1">
      <alignment vertical="center" wrapText="1"/>
    </xf>
    <xf numFmtId="0" fontId="6" fillId="4" borderId="5" xfId="0" applyFont="1" applyFill="1" applyBorder="1" applyAlignment="1" applyProtection="1"/>
    <xf numFmtId="0" fontId="6" fillId="4" borderId="15" xfId="0" applyFont="1" applyFill="1" applyBorder="1" applyAlignment="1" applyProtection="1"/>
    <xf numFmtId="49" fontId="3" fillId="4" borderId="11" xfId="0" applyNumberFormat="1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/>
    <xf numFmtId="0" fontId="6" fillId="4" borderId="6" xfId="0" applyFont="1" applyFill="1" applyBorder="1" applyAlignment="1" applyProtection="1"/>
    <xf numFmtId="49" fontId="4" fillId="0" borderId="11" xfId="0" applyNumberFormat="1" applyFont="1" applyFill="1" applyBorder="1" applyAlignment="1" applyProtection="1">
      <alignment vertical="top" wrapText="1"/>
    </xf>
    <xf numFmtId="0" fontId="2" fillId="0" borderId="6" xfId="0" applyFont="1" applyFill="1" applyBorder="1" applyAlignment="1" applyProtection="1">
      <alignment vertical="top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left" vertical="center" wrapText="1"/>
    </xf>
  </cellXfs>
  <cellStyles count="4">
    <cellStyle name="Normaali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tabSelected="1" zoomScaleNormal="100" workbookViewId="0">
      <selection activeCell="A11" sqref="A11"/>
    </sheetView>
  </sheetViews>
  <sheetFormatPr defaultColWidth="9.140625" defaultRowHeight="15" x14ac:dyDescent="0.25"/>
  <cols>
    <col min="1" max="1" width="27" style="7" customWidth="1"/>
    <col min="2" max="2" width="12.5703125" style="7" customWidth="1"/>
    <col min="3" max="3" width="21.42578125" style="7" customWidth="1"/>
    <col min="4" max="8" width="14.5703125" style="7" customWidth="1"/>
    <col min="9" max="9" width="16.140625" style="7" customWidth="1"/>
    <col min="10" max="11" width="14.5703125" style="7" customWidth="1"/>
    <col min="12" max="12" width="15.42578125" style="7" customWidth="1"/>
    <col min="13" max="15" width="14.5703125" style="7" customWidth="1"/>
    <col min="16" max="17" width="15" style="7" customWidth="1"/>
    <col min="18" max="18" width="15" style="15" customWidth="1"/>
    <col min="19" max="31" width="15" style="7" customWidth="1"/>
    <col min="32" max="32" width="9.140625" style="7"/>
    <col min="33" max="33" width="13.7109375" style="7" hidden="1" customWidth="1"/>
    <col min="34" max="34" width="18.5703125" style="7" hidden="1" customWidth="1"/>
    <col min="35" max="36" width="0" style="7" hidden="1" customWidth="1"/>
    <col min="37" max="16384" width="9.140625" style="7"/>
  </cols>
  <sheetData>
    <row r="1" spans="1:36" x14ac:dyDescent="0.25">
      <c r="A1" s="8" t="s">
        <v>140</v>
      </c>
    </row>
    <row r="3" spans="1:36" x14ac:dyDescent="0.25">
      <c r="A3" s="6" t="s">
        <v>59</v>
      </c>
    </row>
    <row r="4" spans="1:36" x14ac:dyDescent="0.25">
      <c r="A4" s="6"/>
    </row>
    <row r="5" spans="1:36" x14ac:dyDescent="0.25">
      <c r="A5" s="6"/>
    </row>
    <row r="6" spans="1:36" ht="15.75" thickBot="1" x14ac:dyDescent="0.3">
      <c r="A6" s="5" t="s">
        <v>0</v>
      </c>
      <c r="B6" s="9" t="s">
        <v>1</v>
      </c>
      <c r="C6" s="9" t="s">
        <v>2</v>
      </c>
      <c r="D6" s="9" t="s">
        <v>3</v>
      </c>
      <c r="E6" s="9" t="s">
        <v>4</v>
      </c>
      <c r="F6" s="9" t="s">
        <v>5</v>
      </c>
      <c r="G6" s="9" t="s">
        <v>6</v>
      </c>
      <c r="H6" s="9" t="s">
        <v>113</v>
      </c>
      <c r="I6" s="9" t="s">
        <v>7</v>
      </c>
      <c r="J6" s="9" t="s">
        <v>8</v>
      </c>
      <c r="K6" s="9" t="s">
        <v>9</v>
      </c>
      <c r="L6" s="9" t="s">
        <v>114</v>
      </c>
      <c r="M6" s="9" t="s">
        <v>10</v>
      </c>
      <c r="N6" s="9" t="s">
        <v>52</v>
      </c>
      <c r="O6" s="21" t="s">
        <v>115</v>
      </c>
      <c r="P6" s="9" t="s">
        <v>65</v>
      </c>
      <c r="Q6" s="21" t="s">
        <v>66</v>
      </c>
      <c r="R6" s="9" t="s">
        <v>67</v>
      </c>
      <c r="S6" s="9" t="s">
        <v>68</v>
      </c>
      <c r="T6" s="9" t="s">
        <v>69</v>
      </c>
      <c r="U6" s="9" t="s">
        <v>70</v>
      </c>
      <c r="V6" s="9" t="s">
        <v>71</v>
      </c>
      <c r="W6" s="9" t="s">
        <v>72</v>
      </c>
      <c r="X6" s="9" t="s">
        <v>73</v>
      </c>
      <c r="Y6" s="9" t="s">
        <v>74</v>
      </c>
      <c r="Z6" s="9" t="s">
        <v>75</v>
      </c>
      <c r="AA6" s="9" t="s">
        <v>76</v>
      </c>
      <c r="AB6" s="9" t="s">
        <v>77</v>
      </c>
      <c r="AC6" s="9" t="s">
        <v>78</v>
      </c>
      <c r="AD6" s="9" t="s">
        <v>116</v>
      </c>
      <c r="AE6" s="9" t="s">
        <v>117</v>
      </c>
    </row>
    <row r="7" spans="1:36" ht="15.75" customHeight="1" thickBot="1" x14ac:dyDescent="0.3">
      <c r="A7" s="71" t="s">
        <v>108</v>
      </c>
      <c r="B7" s="71" t="s">
        <v>11</v>
      </c>
      <c r="C7" s="75" t="s">
        <v>54</v>
      </c>
      <c r="D7" s="68" t="s">
        <v>141</v>
      </c>
      <c r="E7" s="62" t="s">
        <v>14</v>
      </c>
      <c r="F7" s="58" t="s">
        <v>12</v>
      </c>
      <c r="G7" s="59"/>
      <c r="H7" s="60"/>
      <c r="I7" s="60"/>
      <c r="J7" s="61"/>
      <c r="K7" s="62" t="s">
        <v>118</v>
      </c>
      <c r="L7" s="18" t="s">
        <v>12</v>
      </c>
      <c r="M7" s="19"/>
      <c r="N7" s="26"/>
      <c r="O7" s="55" t="s">
        <v>15</v>
      </c>
      <c r="P7" s="28" t="s">
        <v>12</v>
      </c>
      <c r="Q7" s="27"/>
      <c r="R7" s="84" t="s">
        <v>79</v>
      </c>
      <c r="S7" s="29" t="s">
        <v>12</v>
      </c>
      <c r="T7" s="30"/>
      <c r="U7" s="30"/>
      <c r="V7" s="30"/>
      <c r="W7" s="30"/>
      <c r="X7" s="30"/>
      <c r="Y7" s="30"/>
      <c r="Z7" s="31"/>
      <c r="AA7" s="87" t="s">
        <v>80</v>
      </c>
      <c r="AB7" s="29" t="s">
        <v>12</v>
      </c>
      <c r="AC7" s="32"/>
      <c r="AD7" s="32"/>
      <c r="AE7" s="31"/>
    </row>
    <row r="8" spans="1:36" ht="15.75" customHeight="1" thickBot="1" x14ac:dyDescent="0.3">
      <c r="A8" s="72"/>
      <c r="B8" s="74"/>
      <c r="C8" s="76"/>
      <c r="D8" s="69"/>
      <c r="E8" s="78"/>
      <c r="F8" s="49" t="s">
        <v>60</v>
      </c>
      <c r="G8" s="53" t="s">
        <v>110</v>
      </c>
      <c r="H8" s="64" t="s">
        <v>111</v>
      </c>
      <c r="I8" s="53" t="s">
        <v>61</v>
      </c>
      <c r="J8" s="66" t="s">
        <v>112</v>
      </c>
      <c r="K8" s="56"/>
      <c r="L8" s="49" t="s">
        <v>109</v>
      </c>
      <c r="M8" s="51" t="s">
        <v>107</v>
      </c>
      <c r="N8" s="47" t="s">
        <v>64</v>
      </c>
      <c r="O8" s="56"/>
      <c r="P8" s="45" t="s">
        <v>62</v>
      </c>
      <c r="Q8" s="45" t="s">
        <v>63</v>
      </c>
      <c r="R8" s="85"/>
      <c r="S8" s="90" t="s">
        <v>81</v>
      </c>
      <c r="T8" s="92" t="s">
        <v>12</v>
      </c>
      <c r="U8" s="93"/>
      <c r="V8" s="94"/>
      <c r="W8" s="80" t="s">
        <v>82</v>
      </c>
      <c r="X8" s="33" t="s">
        <v>12</v>
      </c>
      <c r="Y8" s="34"/>
      <c r="Z8" s="35"/>
      <c r="AA8" s="88"/>
      <c r="AB8" s="80" t="s">
        <v>83</v>
      </c>
      <c r="AC8" s="33" t="s">
        <v>12</v>
      </c>
      <c r="AD8" s="35"/>
      <c r="AE8" s="82" t="s">
        <v>84</v>
      </c>
    </row>
    <row r="9" spans="1:36" ht="56.25" customHeight="1" thickBot="1" x14ac:dyDescent="0.3">
      <c r="A9" s="73"/>
      <c r="B9" s="73"/>
      <c r="C9" s="77"/>
      <c r="D9" s="70"/>
      <c r="E9" s="79"/>
      <c r="F9" s="63"/>
      <c r="G9" s="54"/>
      <c r="H9" s="65"/>
      <c r="I9" s="54"/>
      <c r="J9" s="67"/>
      <c r="K9" s="57"/>
      <c r="L9" s="50"/>
      <c r="M9" s="52"/>
      <c r="N9" s="48"/>
      <c r="O9" s="57"/>
      <c r="P9" s="46"/>
      <c r="Q9" s="46"/>
      <c r="R9" s="86"/>
      <c r="S9" s="91"/>
      <c r="T9" s="36" t="s">
        <v>85</v>
      </c>
      <c r="U9" s="37" t="s">
        <v>86</v>
      </c>
      <c r="V9" s="38" t="s">
        <v>87</v>
      </c>
      <c r="W9" s="83"/>
      <c r="X9" s="36" t="s">
        <v>88</v>
      </c>
      <c r="Y9" s="37" t="s">
        <v>89</v>
      </c>
      <c r="Z9" s="38" t="s">
        <v>90</v>
      </c>
      <c r="AA9" s="89"/>
      <c r="AB9" s="81"/>
      <c r="AC9" s="36" t="s">
        <v>91</v>
      </c>
      <c r="AD9" s="38" t="s">
        <v>92</v>
      </c>
      <c r="AE9" s="83"/>
    </row>
    <row r="10" spans="1:36" s="17" customFormat="1" ht="19.5" hidden="1" customHeight="1" thickBot="1" x14ac:dyDescent="0.25">
      <c r="A10" s="39" t="s">
        <v>146</v>
      </c>
      <c r="B10" s="39" t="s">
        <v>147</v>
      </c>
      <c r="C10" s="39" t="s">
        <v>148</v>
      </c>
      <c r="D10" s="39" t="s">
        <v>149</v>
      </c>
      <c r="E10" s="39" t="s">
        <v>150</v>
      </c>
      <c r="F10" s="39" t="s">
        <v>151</v>
      </c>
      <c r="G10" s="39" t="s">
        <v>152</v>
      </c>
      <c r="H10" s="39" t="s">
        <v>153</v>
      </c>
      <c r="I10" s="39" t="s">
        <v>154</v>
      </c>
      <c r="J10" s="39" t="s">
        <v>155</v>
      </c>
      <c r="K10" s="39" t="s">
        <v>156</v>
      </c>
      <c r="L10" s="39" t="s">
        <v>157</v>
      </c>
      <c r="M10" s="39" t="s">
        <v>158</v>
      </c>
      <c r="N10" s="39" t="s">
        <v>159</v>
      </c>
      <c r="O10" s="39" t="s">
        <v>160</v>
      </c>
      <c r="P10" s="39" t="s">
        <v>161</v>
      </c>
      <c r="Q10" s="39" t="s">
        <v>162</v>
      </c>
      <c r="R10" s="39" t="s">
        <v>93</v>
      </c>
      <c r="S10" s="39" t="s">
        <v>94</v>
      </c>
      <c r="T10" s="39" t="s">
        <v>95</v>
      </c>
      <c r="U10" s="39" t="s">
        <v>96</v>
      </c>
      <c r="V10" s="39" t="s">
        <v>97</v>
      </c>
      <c r="W10" s="39" t="s">
        <v>98</v>
      </c>
      <c r="X10" s="39" t="s">
        <v>99</v>
      </c>
      <c r="Y10" s="39" t="s">
        <v>100</v>
      </c>
      <c r="Z10" s="39" t="s">
        <v>101</v>
      </c>
      <c r="AA10" s="39" t="s">
        <v>102</v>
      </c>
      <c r="AB10" s="39" t="s">
        <v>103</v>
      </c>
      <c r="AC10" s="39" t="s">
        <v>104</v>
      </c>
      <c r="AD10" s="39" t="s">
        <v>105</v>
      </c>
      <c r="AE10" s="39" t="s">
        <v>106</v>
      </c>
      <c r="AG10" s="39" t="s">
        <v>142</v>
      </c>
      <c r="AH10" s="39" t="s">
        <v>143</v>
      </c>
      <c r="AI10" s="39" t="s">
        <v>145</v>
      </c>
      <c r="AJ10" s="39" t="s">
        <v>144</v>
      </c>
    </row>
    <row r="11" spans="1:36" x14ac:dyDescent="0.25">
      <c r="A11" s="22" t="s">
        <v>13</v>
      </c>
      <c r="B11" s="23" t="s">
        <v>13</v>
      </c>
      <c r="C11" s="10" t="s">
        <v>53</v>
      </c>
      <c r="D11" s="12">
        <f>SUM(E11+K11+O11+R11+AA11)</f>
        <v>0</v>
      </c>
      <c r="E11" s="12">
        <f>SUM(F11:J11)</f>
        <v>0</v>
      </c>
      <c r="F11" s="13">
        <f>SUM(F12:F23)</f>
        <v>0</v>
      </c>
      <c r="G11" s="13">
        <f>SUM(G12:G23)</f>
        <v>0</v>
      </c>
      <c r="H11" s="13">
        <f>SUM(H12:H23)</f>
        <v>0</v>
      </c>
      <c r="I11" s="13">
        <f>SUM(I12:I23)</f>
        <v>0</v>
      </c>
      <c r="J11" s="13">
        <f>SUM(J12:J23)</f>
        <v>0</v>
      </c>
      <c r="K11" s="12">
        <f>SUM(L11:N11)</f>
        <v>0</v>
      </c>
      <c r="L11" s="13">
        <f t="shared" ref="L11:Q11" si="0">SUM(L12:L23)</f>
        <v>0</v>
      </c>
      <c r="M11" s="13">
        <f t="shared" si="0"/>
        <v>0</v>
      </c>
      <c r="N11" s="13">
        <f t="shared" si="0"/>
        <v>0</v>
      </c>
      <c r="O11" s="43">
        <f>SUM(P11:Q11)</f>
        <v>0</v>
      </c>
      <c r="P11" s="12">
        <f t="shared" si="0"/>
        <v>0</v>
      </c>
      <c r="Q11" s="12">
        <f t="shared" si="0"/>
        <v>0</v>
      </c>
      <c r="R11" s="13">
        <f>SUM(S11+W11)</f>
        <v>0</v>
      </c>
      <c r="S11" s="13">
        <f>SUM(T11:V11)</f>
        <v>0</v>
      </c>
      <c r="T11" s="14"/>
      <c r="U11" s="14"/>
      <c r="V11" s="14"/>
      <c r="W11" s="13">
        <f>SUM(X11:Z11)</f>
        <v>0</v>
      </c>
      <c r="X11" s="14"/>
      <c r="Y11" s="14"/>
      <c r="Z11" s="14"/>
      <c r="AA11" s="13">
        <f>SUM(AB11+AE11)</f>
        <v>0</v>
      </c>
      <c r="AB11" s="13">
        <f>SUM(AC11+AD11)</f>
        <v>0</v>
      </c>
      <c r="AC11" s="14"/>
      <c r="AD11" s="14"/>
      <c r="AE11" s="14"/>
      <c r="AG11" s="7">
        <f>VLOOKUP(A11,Parametres!F$2:J$16,2,FALSE)</f>
        <v>0</v>
      </c>
      <c r="AI11" s="17">
        <v>1</v>
      </c>
      <c r="AJ11" s="44">
        <f>SUM(D11:AE11)+666</f>
        <v>666</v>
      </c>
    </row>
    <row r="12" spans="1:36" x14ac:dyDescent="0.25">
      <c r="A12" s="20" t="str">
        <f t="shared" ref="A12:A23" si="1">IF($C12="-- Valitse --","-- Valitse --",$A$11)</f>
        <v>-- Valitse --</v>
      </c>
      <c r="B12" s="20" t="str">
        <f t="shared" ref="B12:B23" si="2">IF($C12="-- Valitse --","",$B$11)</f>
        <v/>
      </c>
      <c r="C12" s="24" t="s">
        <v>13</v>
      </c>
      <c r="D12" s="12">
        <f t="shared" ref="D12:D23" si="3">SUM(E12+K12+O12+R12+AA12)</f>
        <v>0</v>
      </c>
      <c r="E12" s="12">
        <f>SUM(F12:J12)</f>
        <v>0</v>
      </c>
      <c r="F12" s="14"/>
      <c r="G12" s="14"/>
      <c r="H12" s="14"/>
      <c r="I12" s="14"/>
      <c r="J12" s="14"/>
      <c r="K12" s="12">
        <f t="shared" ref="K12:K23" si="4">SUM(L12:N12)</f>
        <v>0</v>
      </c>
      <c r="L12" s="14"/>
      <c r="M12" s="14"/>
      <c r="N12" s="14"/>
      <c r="O12" s="43">
        <f>SUM(P12:Q12)</f>
        <v>0</v>
      </c>
      <c r="P12" s="14"/>
      <c r="Q12" s="14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1"/>
      <c r="AD12" s="41"/>
      <c r="AE12" s="42"/>
      <c r="AG12" s="7">
        <f>VLOOKUP(A12,Parametres!F$2:J$16,2,FALSE)</f>
        <v>0</v>
      </c>
      <c r="AH12" s="7" t="str">
        <f>IF(C12="-- Valitse --","",VLOOKUP(C12,Parametres!A$2:B$16,2,FALSE))</f>
        <v/>
      </c>
      <c r="AI12" s="17">
        <v>2</v>
      </c>
      <c r="AJ12" s="44">
        <f t="shared" ref="AJ12:AJ23" si="5">SUM(D12:AE12)+666</f>
        <v>666</v>
      </c>
    </row>
    <row r="13" spans="1:36" x14ac:dyDescent="0.25">
      <c r="A13" s="20" t="str">
        <f t="shared" si="1"/>
        <v>-- Valitse --</v>
      </c>
      <c r="B13" s="20" t="str">
        <f t="shared" si="2"/>
        <v/>
      </c>
      <c r="C13" s="24" t="s">
        <v>13</v>
      </c>
      <c r="D13" s="12">
        <f t="shared" si="3"/>
        <v>0</v>
      </c>
      <c r="E13" s="12">
        <f t="shared" ref="E13:E23" si="6">SUM(F13:J13)</f>
        <v>0</v>
      </c>
      <c r="F13" s="14"/>
      <c r="G13" s="14"/>
      <c r="H13" s="14"/>
      <c r="I13" s="14"/>
      <c r="J13" s="14"/>
      <c r="K13" s="12">
        <f t="shared" si="4"/>
        <v>0</v>
      </c>
      <c r="L13" s="14"/>
      <c r="M13" s="14"/>
      <c r="N13" s="14"/>
      <c r="O13" s="43">
        <f t="shared" ref="O13:O23" si="7">SUM(P13:Q13)</f>
        <v>0</v>
      </c>
      <c r="P13" s="14"/>
      <c r="Q13" s="14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1"/>
      <c r="AD13" s="41"/>
      <c r="AE13" s="42"/>
      <c r="AG13" s="7">
        <f>VLOOKUP(A13,Parametres!F$2:J$16,2,FALSE)</f>
        <v>0</v>
      </c>
      <c r="AH13" s="7" t="str">
        <f>IF(C13="-- Valitse --","",VLOOKUP(C13,Parametres!A$2:B$16,2,FALSE))</f>
        <v/>
      </c>
      <c r="AI13" s="17">
        <v>3</v>
      </c>
      <c r="AJ13" s="44">
        <f t="shared" si="5"/>
        <v>666</v>
      </c>
    </row>
    <row r="14" spans="1:36" x14ac:dyDescent="0.25">
      <c r="A14" s="20" t="str">
        <f t="shared" si="1"/>
        <v>-- Valitse --</v>
      </c>
      <c r="B14" s="20" t="str">
        <f t="shared" si="2"/>
        <v/>
      </c>
      <c r="C14" s="24" t="s">
        <v>13</v>
      </c>
      <c r="D14" s="12">
        <f t="shared" si="3"/>
        <v>0</v>
      </c>
      <c r="E14" s="12">
        <f t="shared" si="6"/>
        <v>0</v>
      </c>
      <c r="F14" s="14"/>
      <c r="G14" s="14"/>
      <c r="H14" s="14"/>
      <c r="I14" s="14"/>
      <c r="J14" s="14"/>
      <c r="K14" s="12">
        <f t="shared" si="4"/>
        <v>0</v>
      </c>
      <c r="L14" s="14"/>
      <c r="M14" s="14"/>
      <c r="N14" s="14"/>
      <c r="O14" s="43">
        <f t="shared" si="7"/>
        <v>0</v>
      </c>
      <c r="P14" s="14"/>
      <c r="Q14" s="14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1"/>
      <c r="AD14" s="41"/>
      <c r="AE14" s="42"/>
      <c r="AG14" s="7">
        <f>VLOOKUP(A14,Parametres!F$2:J$16,2,FALSE)</f>
        <v>0</v>
      </c>
      <c r="AH14" s="7" t="str">
        <f>IF(C14="-- Valitse --","",VLOOKUP(C14,Parametres!A$2:B$16,2,FALSE))</f>
        <v/>
      </c>
      <c r="AI14" s="17">
        <v>4</v>
      </c>
      <c r="AJ14" s="44">
        <f t="shared" si="5"/>
        <v>666</v>
      </c>
    </row>
    <row r="15" spans="1:36" x14ac:dyDescent="0.25">
      <c r="A15" s="20" t="str">
        <f t="shared" si="1"/>
        <v>-- Valitse --</v>
      </c>
      <c r="B15" s="20" t="str">
        <f t="shared" si="2"/>
        <v/>
      </c>
      <c r="C15" s="24" t="s">
        <v>13</v>
      </c>
      <c r="D15" s="12">
        <f t="shared" si="3"/>
        <v>0</v>
      </c>
      <c r="E15" s="12">
        <f t="shared" si="6"/>
        <v>0</v>
      </c>
      <c r="F15" s="14"/>
      <c r="G15" s="14"/>
      <c r="H15" s="14"/>
      <c r="I15" s="14"/>
      <c r="J15" s="14"/>
      <c r="K15" s="12">
        <f t="shared" si="4"/>
        <v>0</v>
      </c>
      <c r="L15" s="14"/>
      <c r="M15" s="14"/>
      <c r="N15" s="14"/>
      <c r="O15" s="43">
        <f t="shared" si="7"/>
        <v>0</v>
      </c>
      <c r="P15" s="14"/>
      <c r="Q15" s="14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1"/>
      <c r="AD15" s="41"/>
      <c r="AE15" s="42"/>
      <c r="AG15" s="7">
        <f>VLOOKUP(A15,Parametres!F$2:J$16,2,FALSE)</f>
        <v>0</v>
      </c>
      <c r="AH15" s="7" t="str">
        <f>IF(C15="-- Valitse --","",VLOOKUP(C15,Parametres!A$2:B$16,2,FALSE))</f>
        <v/>
      </c>
      <c r="AI15" s="17">
        <v>5</v>
      </c>
      <c r="AJ15" s="44">
        <f t="shared" si="5"/>
        <v>666</v>
      </c>
    </row>
    <row r="16" spans="1:36" x14ac:dyDescent="0.25">
      <c r="A16" s="20" t="str">
        <f t="shared" si="1"/>
        <v>-- Valitse --</v>
      </c>
      <c r="B16" s="20" t="str">
        <f t="shared" si="2"/>
        <v/>
      </c>
      <c r="C16" s="24" t="s">
        <v>13</v>
      </c>
      <c r="D16" s="12">
        <f t="shared" si="3"/>
        <v>0</v>
      </c>
      <c r="E16" s="12">
        <f t="shared" si="6"/>
        <v>0</v>
      </c>
      <c r="F16" s="14"/>
      <c r="G16" s="14"/>
      <c r="H16" s="14"/>
      <c r="I16" s="14"/>
      <c r="J16" s="14"/>
      <c r="K16" s="12">
        <f t="shared" si="4"/>
        <v>0</v>
      </c>
      <c r="L16" s="14"/>
      <c r="M16" s="14"/>
      <c r="N16" s="14"/>
      <c r="O16" s="43">
        <f t="shared" si="7"/>
        <v>0</v>
      </c>
      <c r="P16" s="14"/>
      <c r="Q16" s="14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1"/>
      <c r="AD16" s="41"/>
      <c r="AE16" s="42"/>
      <c r="AG16" s="7">
        <f>VLOOKUP(A16,Parametres!F$2:J$16,2,FALSE)</f>
        <v>0</v>
      </c>
      <c r="AH16" s="7" t="str">
        <f>IF(C16="-- Valitse --","",VLOOKUP(C16,Parametres!A$2:B$16,2,FALSE))</f>
        <v/>
      </c>
      <c r="AI16" s="17">
        <v>6</v>
      </c>
      <c r="AJ16" s="44">
        <f t="shared" si="5"/>
        <v>666</v>
      </c>
    </row>
    <row r="17" spans="1:36" x14ac:dyDescent="0.25">
      <c r="A17" s="20" t="str">
        <f t="shared" si="1"/>
        <v>-- Valitse --</v>
      </c>
      <c r="B17" s="20" t="str">
        <f t="shared" si="2"/>
        <v/>
      </c>
      <c r="C17" s="24" t="s">
        <v>13</v>
      </c>
      <c r="D17" s="12">
        <f t="shared" si="3"/>
        <v>0</v>
      </c>
      <c r="E17" s="12">
        <f t="shared" si="6"/>
        <v>0</v>
      </c>
      <c r="F17" s="14"/>
      <c r="G17" s="14"/>
      <c r="H17" s="14"/>
      <c r="I17" s="14"/>
      <c r="J17" s="14"/>
      <c r="K17" s="12">
        <f t="shared" si="4"/>
        <v>0</v>
      </c>
      <c r="L17" s="14"/>
      <c r="M17" s="14"/>
      <c r="N17" s="14"/>
      <c r="O17" s="43">
        <f t="shared" si="7"/>
        <v>0</v>
      </c>
      <c r="P17" s="14"/>
      <c r="Q17" s="14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1"/>
      <c r="AD17" s="41"/>
      <c r="AE17" s="42"/>
      <c r="AG17" s="7">
        <f>VLOOKUP(A17,Parametres!F$2:J$16,2,FALSE)</f>
        <v>0</v>
      </c>
      <c r="AH17" s="7" t="str">
        <f>IF(C17="-- Valitse --","",VLOOKUP(C17,Parametres!A$2:B$16,2,FALSE))</f>
        <v/>
      </c>
      <c r="AI17" s="17">
        <v>7</v>
      </c>
      <c r="AJ17" s="44">
        <f t="shared" si="5"/>
        <v>666</v>
      </c>
    </row>
    <row r="18" spans="1:36" x14ac:dyDescent="0.25">
      <c r="A18" s="20" t="str">
        <f t="shared" si="1"/>
        <v>-- Valitse --</v>
      </c>
      <c r="B18" s="20" t="str">
        <f t="shared" si="2"/>
        <v/>
      </c>
      <c r="C18" s="24" t="s">
        <v>13</v>
      </c>
      <c r="D18" s="12">
        <f t="shared" si="3"/>
        <v>0</v>
      </c>
      <c r="E18" s="12">
        <f t="shared" si="6"/>
        <v>0</v>
      </c>
      <c r="F18" s="14"/>
      <c r="G18" s="14"/>
      <c r="H18" s="14"/>
      <c r="I18" s="14"/>
      <c r="J18" s="14"/>
      <c r="K18" s="12">
        <f t="shared" si="4"/>
        <v>0</v>
      </c>
      <c r="L18" s="14"/>
      <c r="M18" s="14"/>
      <c r="N18" s="14"/>
      <c r="O18" s="43">
        <f t="shared" si="7"/>
        <v>0</v>
      </c>
      <c r="P18" s="14"/>
      <c r="Q18" s="14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1"/>
      <c r="AD18" s="41"/>
      <c r="AE18" s="42"/>
      <c r="AG18" s="7">
        <f>VLOOKUP(A18,Parametres!F$2:J$16,2,FALSE)</f>
        <v>0</v>
      </c>
      <c r="AH18" s="7" t="str">
        <f>IF(C18="-- Valitse --","",VLOOKUP(C18,Parametres!A$2:B$16,2,FALSE))</f>
        <v/>
      </c>
      <c r="AI18" s="17">
        <v>8</v>
      </c>
      <c r="AJ18" s="44">
        <f t="shared" si="5"/>
        <v>666</v>
      </c>
    </row>
    <row r="19" spans="1:36" x14ac:dyDescent="0.25">
      <c r="A19" s="20" t="str">
        <f t="shared" si="1"/>
        <v>-- Valitse --</v>
      </c>
      <c r="B19" s="20" t="str">
        <f t="shared" si="2"/>
        <v/>
      </c>
      <c r="C19" s="24" t="s">
        <v>13</v>
      </c>
      <c r="D19" s="12">
        <f t="shared" si="3"/>
        <v>0</v>
      </c>
      <c r="E19" s="12">
        <f t="shared" si="6"/>
        <v>0</v>
      </c>
      <c r="F19" s="14"/>
      <c r="G19" s="14"/>
      <c r="H19" s="14"/>
      <c r="I19" s="14"/>
      <c r="J19" s="14"/>
      <c r="K19" s="12">
        <f t="shared" si="4"/>
        <v>0</v>
      </c>
      <c r="L19" s="14"/>
      <c r="M19" s="14"/>
      <c r="N19" s="14"/>
      <c r="O19" s="43">
        <f t="shared" si="7"/>
        <v>0</v>
      </c>
      <c r="P19" s="14"/>
      <c r="Q19" s="14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1"/>
      <c r="AD19" s="41"/>
      <c r="AE19" s="42"/>
      <c r="AG19" s="7">
        <f>VLOOKUP(A19,Parametres!F$2:J$16,2,FALSE)</f>
        <v>0</v>
      </c>
      <c r="AH19" s="7" t="str">
        <f>IF(C19="-- Valitse --","",VLOOKUP(C19,Parametres!A$2:B$16,2,FALSE))</f>
        <v/>
      </c>
      <c r="AI19" s="17">
        <v>9</v>
      </c>
      <c r="AJ19" s="44">
        <f t="shared" si="5"/>
        <v>666</v>
      </c>
    </row>
    <row r="20" spans="1:36" x14ac:dyDescent="0.25">
      <c r="A20" s="20" t="str">
        <f t="shared" si="1"/>
        <v>-- Valitse --</v>
      </c>
      <c r="B20" s="20" t="str">
        <f t="shared" si="2"/>
        <v/>
      </c>
      <c r="C20" s="24" t="s">
        <v>13</v>
      </c>
      <c r="D20" s="12">
        <f t="shared" si="3"/>
        <v>0</v>
      </c>
      <c r="E20" s="12">
        <f t="shared" si="6"/>
        <v>0</v>
      </c>
      <c r="F20" s="14"/>
      <c r="G20" s="14"/>
      <c r="H20" s="14"/>
      <c r="I20" s="14"/>
      <c r="J20" s="14"/>
      <c r="K20" s="12">
        <f t="shared" si="4"/>
        <v>0</v>
      </c>
      <c r="L20" s="14"/>
      <c r="M20" s="14"/>
      <c r="N20" s="14"/>
      <c r="O20" s="43">
        <f t="shared" si="7"/>
        <v>0</v>
      </c>
      <c r="P20" s="14"/>
      <c r="Q20" s="14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1"/>
      <c r="AD20" s="41"/>
      <c r="AE20" s="42"/>
      <c r="AG20" s="7">
        <f>VLOOKUP(A20,Parametres!F$2:J$16,2,FALSE)</f>
        <v>0</v>
      </c>
      <c r="AH20" s="7" t="str">
        <f>IF(C20="-- Valitse --","",VLOOKUP(C20,Parametres!A$2:B$16,2,FALSE))</f>
        <v/>
      </c>
      <c r="AI20" s="17">
        <v>10</v>
      </c>
      <c r="AJ20" s="44">
        <f t="shared" si="5"/>
        <v>666</v>
      </c>
    </row>
    <row r="21" spans="1:36" x14ac:dyDescent="0.25">
      <c r="A21" s="20" t="str">
        <f t="shared" si="1"/>
        <v>-- Valitse --</v>
      </c>
      <c r="B21" s="20" t="str">
        <f t="shared" si="2"/>
        <v/>
      </c>
      <c r="C21" s="24" t="s">
        <v>13</v>
      </c>
      <c r="D21" s="12">
        <f t="shared" si="3"/>
        <v>0</v>
      </c>
      <c r="E21" s="12">
        <f t="shared" si="6"/>
        <v>0</v>
      </c>
      <c r="F21" s="14"/>
      <c r="G21" s="14"/>
      <c r="H21" s="14"/>
      <c r="I21" s="14"/>
      <c r="J21" s="14"/>
      <c r="K21" s="12">
        <f t="shared" si="4"/>
        <v>0</v>
      </c>
      <c r="L21" s="14"/>
      <c r="M21" s="14"/>
      <c r="N21" s="14"/>
      <c r="O21" s="43">
        <f t="shared" si="7"/>
        <v>0</v>
      </c>
      <c r="P21" s="14"/>
      <c r="Q21" s="14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1"/>
      <c r="AD21" s="41"/>
      <c r="AE21" s="42"/>
      <c r="AG21" s="7">
        <f>VLOOKUP(A21,Parametres!F$2:J$16,2,FALSE)</f>
        <v>0</v>
      </c>
      <c r="AH21" s="7" t="str">
        <f>IF(C21="-- Valitse --","",VLOOKUP(C21,Parametres!A$2:B$16,2,FALSE))</f>
        <v/>
      </c>
      <c r="AI21" s="17">
        <v>11</v>
      </c>
      <c r="AJ21" s="44">
        <f t="shared" si="5"/>
        <v>666</v>
      </c>
    </row>
    <row r="22" spans="1:36" x14ac:dyDescent="0.25">
      <c r="A22" s="20" t="str">
        <f t="shared" si="1"/>
        <v>-- Valitse --</v>
      </c>
      <c r="B22" s="20" t="str">
        <f t="shared" si="2"/>
        <v/>
      </c>
      <c r="C22" s="24" t="s">
        <v>13</v>
      </c>
      <c r="D22" s="12">
        <f t="shared" si="3"/>
        <v>0</v>
      </c>
      <c r="E22" s="12">
        <f t="shared" si="6"/>
        <v>0</v>
      </c>
      <c r="F22" s="14"/>
      <c r="G22" s="14"/>
      <c r="H22" s="14"/>
      <c r="I22" s="14"/>
      <c r="J22" s="14"/>
      <c r="K22" s="12">
        <f t="shared" si="4"/>
        <v>0</v>
      </c>
      <c r="L22" s="14"/>
      <c r="M22" s="14"/>
      <c r="N22" s="14"/>
      <c r="O22" s="43">
        <f t="shared" si="7"/>
        <v>0</v>
      </c>
      <c r="P22" s="14"/>
      <c r="Q22" s="14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1"/>
      <c r="AD22" s="41"/>
      <c r="AE22" s="42"/>
      <c r="AG22" s="7">
        <f>VLOOKUP(A22,Parametres!F$2:J$16,2,FALSE)</f>
        <v>0</v>
      </c>
      <c r="AH22" s="7" t="str">
        <f>IF(C22="-- Valitse --","",VLOOKUP(C22,Parametres!A$2:B$16,2,FALSE))</f>
        <v/>
      </c>
      <c r="AI22" s="17">
        <v>12</v>
      </c>
      <c r="AJ22" s="44">
        <f t="shared" si="5"/>
        <v>666</v>
      </c>
    </row>
    <row r="23" spans="1:36" x14ac:dyDescent="0.25">
      <c r="A23" s="20" t="str">
        <f t="shared" si="1"/>
        <v>-- Valitse --</v>
      </c>
      <c r="B23" s="20" t="str">
        <f t="shared" si="2"/>
        <v/>
      </c>
      <c r="C23" s="24" t="s">
        <v>13</v>
      </c>
      <c r="D23" s="12">
        <f t="shared" si="3"/>
        <v>0</v>
      </c>
      <c r="E23" s="12">
        <f t="shared" si="6"/>
        <v>0</v>
      </c>
      <c r="F23" s="14"/>
      <c r="G23" s="14"/>
      <c r="H23" s="14"/>
      <c r="I23" s="14"/>
      <c r="J23" s="14"/>
      <c r="K23" s="12">
        <f t="shared" si="4"/>
        <v>0</v>
      </c>
      <c r="L23" s="14"/>
      <c r="M23" s="14"/>
      <c r="N23" s="14"/>
      <c r="O23" s="43">
        <f t="shared" si="7"/>
        <v>0</v>
      </c>
      <c r="P23" s="14"/>
      <c r="Q23" s="14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1"/>
      <c r="AD23" s="41"/>
      <c r="AE23" s="42"/>
      <c r="AG23" s="7">
        <f>VLOOKUP(A23,Parametres!F$2:J$16,2,FALSE)</f>
        <v>0</v>
      </c>
      <c r="AH23" s="7" t="str">
        <f>IF(C23="-- Valitse --","",VLOOKUP(C23,Parametres!A$2:B$16,2,FALSE))</f>
        <v/>
      </c>
      <c r="AI23" s="17">
        <v>13</v>
      </c>
      <c r="AJ23" s="44">
        <f t="shared" si="5"/>
        <v>666</v>
      </c>
    </row>
    <row r="24" spans="1:36" x14ac:dyDescent="0.25">
      <c r="A24" s="16"/>
      <c r="B24" s="16"/>
    </row>
  </sheetData>
  <sheetProtection password="CC52" sheet="1" objects="1" scenarios="1"/>
  <protectedRanges>
    <protectedRange sqref="AC11:AE11" name="Range8"/>
    <protectedRange sqref="X11:Z11" name="Range7"/>
    <protectedRange sqref="T11:V11" name="Range6"/>
    <protectedRange sqref="A11:B11" name="Range1"/>
    <protectedRange sqref="C12:C23" name="Range2"/>
    <protectedRange sqref="F12:J23" name="Range3"/>
    <protectedRange sqref="L12:N23" name="Range4"/>
    <protectedRange sqref="P12:Q23" name="Range5"/>
  </protectedRanges>
  <mergeCells count="25">
    <mergeCell ref="AB8:AB9"/>
    <mergeCell ref="AE8:AE9"/>
    <mergeCell ref="R7:R9"/>
    <mergeCell ref="AA7:AA9"/>
    <mergeCell ref="S8:S9"/>
    <mergeCell ref="T8:V8"/>
    <mergeCell ref="W8:W9"/>
    <mergeCell ref="D7:D9"/>
    <mergeCell ref="A7:A9"/>
    <mergeCell ref="B7:B9"/>
    <mergeCell ref="C7:C9"/>
    <mergeCell ref="E7:E9"/>
    <mergeCell ref="Q8:Q9"/>
    <mergeCell ref="N8:N9"/>
    <mergeCell ref="L8:L9"/>
    <mergeCell ref="M8:M9"/>
    <mergeCell ref="I8:I9"/>
    <mergeCell ref="O7:O9"/>
    <mergeCell ref="P8:P9"/>
    <mergeCell ref="F7:J7"/>
    <mergeCell ref="K7:K9"/>
    <mergeCell ref="F8:F9"/>
    <mergeCell ref="H8:H9"/>
    <mergeCell ref="J8:J9"/>
    <mergeCell ref="G8:G9"/>
  </mergeCells>
  <dataValidations count="2">
    <dataValidation type="whole" allowBlank="1" showInputMessage="1" showErrorMessage="1" sqref="L12:N23 P12:P23 F12:J23 T11:V11 X11:Z11 AC11:AE11">
      <formula1>-9.99999999999999E+21</formula1>
      <formula2>9.99999999999999E+22</formula2>
    </dataValidation>
    <dataValidation type="list" allowBlank="1" showInputMessage="1" showErrorMessage="1" sqref="A11">
      <formula1>Yliopistot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Parametres!$J$2:$J$3</xm:f>
          </x14:formula1>
          <xm:sqref>B11</xm:sqref>
        </x14:dataValidation>
        <x14:dataValidation type="list" allowBlank="1" showInputMessage="1" showErrorMessage="1">
          <x14:formula1>
            <xm:f>Parametres!$A$2:$A$14</xm:f>
          </x14:formula1>
          <xm:sqref>C12:C23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3"/>
  <sheetViews>
    <sheetView workbookViewId="0">
      <selection activeCell="J3" sqref="J3"/>
    </sheetView>
  </sheetViews>
  <sheetFormatPr defaultColWidth="11.85546875" defaultRowHeight="15" x14ac:dyDescent="0.25"/>
  <cols>
    <col min="1" max="1" width="31.140625" customWidth="1"/>
    <col min="3" max="3" width="11.85546875" style="11"/>
    <col min="6" max="6" width="41.42578125" bestFit="1" customWidth="1"/>
  </cols>
  <sheetData>
    <row r="2" spans="1:18" x14ac:dyDescent="0.25">
      <c r="A2" s="1" t="s">
        <v>13</v>
      </c>
      <c r="B2" s="1"/>
      <c r="D2" s="1"/>
      <c r="E2" s="1"/>
      <c r="F2" s="1" t="s">
        <v>13</v>
      </c>
      <c r="J2" t="s">
        <v>13</v>
      </c>
    </row>
    <row r="3" spans="1:18" x14ac:dyDescent="0.25">
      <c r="A3" s="1" t="s">
        <v>16</v>
      </c>
      <c r="B3" s="25">
        <v>1</v>
      </c>
      <c r="D3" s="1"/>
      <c r="E3" s="2"/>
      <c r="F3" s="1" t="s">
        <v>119</v>
      </c>
      <c r="G3">
        <v>10076</v>
      </c>
      <c r="J3">
        <v>2021</v>
      </c>
    </row>
    <row r="4" spans="1:18" ht="15.75" x14ac:dyDescent="0.3">
      <c r="A4" s="1" t="s">
        <v>17</v>
      </c>
      <c r="B4" s="1">
        <v>2</v>
      </c>
      <c r="D4" s="3"/>
      <c r="E4" s="1"/>
      <c r="F4" s="1" t="s">
        <v>120</v>
      </c>
      <c r="G4" t="s">
        <v>121</v>
      </c>
      <c r="J4" s="1"/>
      <c r="K4" s="1"/>
      <c r="L4" s="1"/>
      <c r="M4" s="1"/>
      <c r="N4" s="1"/>
      <c r="O4" s="1"/>
      <c r="P4" s="1"/>
      <c r="Q4" s="1"/>
      <c r="R4" s="1"/>
    </row>
    <row r="5" spans="1:18" ht="15.75" x14ac:dyDescent="0.3">
      <c r="A5" s="1" t="s">
        <v>18</v>
      </c>
      <c r="B5" s="1">
        <v>3</v>
      </c>
      <c r="D5" s="3"/>
      <c r="E5" s="1"/>
      <c r="F5" s="1" t="s">
        <v>122</v>
      </c>
      <c r="G5">
        <v>10088</v>
      </c>
      <c r="J5" s="1"/>
      <c r="K5" s="1"/>
      <c r="L5" s="1"/>
      <c r="M5" s="1"/>
      <c r="N5" s="1"/>
      <c r="O5" s="1"/>
      <c r="P5" s="1"/>
      <c r="Q5" s="1"/>
      <c r="R5" s="1"/>
    </row>
    <row r="6" spans="1:18" ht="15.75" x14ac:dyDescent="0.3">
      <c r="A6" s="1" t="s">
        <v>55</v>
      </c>
      <c r="B6" s="1">
        <v>4</v>
      </c>
      <c r="D6" s="3"/>
      <c r="E6" s="1"/>
      <c r="F6" s="1" t="s">
        <v>123</v>
      </c>
      <c r="G6" t="s">
        <v>124</v>
      </c>
      <c r="J6" s="1"/>
      <c r="K6" s="1"/>
      <c r="L6" s="1"/>
      <c r="M6" s="1"/>
      <c r="N6" s="1"/>
      <c r="O6" s="1"/>
      <c r="P6" s="1"/>
      <c r="Q6" s="1"/>
      <c r="R6" s="1"/>
    </row>
    <row r="7" spans="1:18" ht="15.75" x14ac:dyDescent="0.3">
      <c r="A7" s="1" t="s">
        <v>56</v>
      </c>
      <c r="B7" s="1">
        <v>5</v>
      </c>
      <c r="D7" s="3"/>
      <c r="E7" s="1"/>
      <c r="F7" s="1" t="s">
        <v>125</v>
      </c>
      <c r="G7" t="s">
        <v>126</v>
      </c>
      <c r="J7" s="1"/>
      <c r="K7" s="1"/>
      <c r="L7" s="1"/>
      <c r="M7" s="1"/>
      <c r="N7" s="1"/>
      <c r="O7" s="1"/>
      <c r="P7" s="1"/>
      <c r="Q7" s="1"/>
      <c r="R7" s="1"/>
    </row>
    <row r="8" spans="1:18" ht="15.75" x14ac:dyDescent="0.3">
      <c r="A8" s="1" t="s">
        <v>21</v>
      </c>
      <c r="B8" s="1">
        <v>6</v>
      </c>
      <c r="D8" s="3"/>
      <c r="E8" s="1"/>
      <c r="F8" s="1" t="s">
        <v>163</v>
      </c>
      <c r="G8" t="s">
        <v>127</v>
      </c>
      <c r="J8" s="1"/>
      <c r="K8" s="1"/>
      <c r="L8" s="1"/>
      <c r="M8" s="1"/>
      <c r="N8" s="1"/>
      <c r="O8" s="1"/>
      <c r="P8" s="1"/>
      <c r="Q8" s="1"/>
      <c r="R8" s="1"/>
    </row>
    <row r="9" spans="1:18" ht="15.75" x14ac:dyDescent="0.3">
      <c r="A9" s="1" t="s">
        <v>57</v>
      </c>
      <c r="B9" s="1">
        <v>7</v>
      </c>
      <c r="D9" s="3"/>
      <c r="E9" s="1"/>
      <c r="F9" s="1" t="s">
        <v>128</v>
      </c>
      <c r="G9" t="s">
        <v>129</v>
      </c>
      <c r="J9" s="1"/>
      <c r="K9" s="1"/>
      <c r="L9" s="1"/>
      <c r="M9" s="1"/>
      <c r="N9" s="1"/>
      <c r="O9" s="1"/>
      <c r="P9" s="1"/>
      <c r="Q9" s="1"/>
      <c r="R9" s="1"/>
    </row>
    <row r="10" spans="1:18" ht="15.75" x14ac:dyDescent="0.3">
      <c r="A10" s="1" t="s">
        <v>23</v>
      </c>
      <c r="B10" s="1">
        <v>8</v>
      </c>
      <c r="D10" s="3"/>
      <c r="E10" s="1"/>
      <c r="F10" s="1" t="s">
        <v>130</v>
      </c>
      <c r="G10" t="s">
        <v>131</v>
      </c>
      <c r="J10" s="1"/>
      <c r="K10" s="1"/>
      <c r="L10" s="1"/>
      <c r="M10" s="1"/>
      <c r="N10" s="1"/>
      <c r="O10" s="1"/>
      <c r="P10" s="1"/>
      <c r="Q10" s="1"/>
      <c r="R10" s="1"/>
    </row>
    <row r="11" spans="1:18" ht="15.75" x14ac:dyDescent="0.3">
      <c r="A11" s="1" t="s">
        <v>58</v>
      </c>
      <c r="B11" s="1">
        <v>9</v>
      </c>
      <c r="D11" s="3"/>
      <c r="E11" s="1"/>
      <c r="F11" s="1" t="s">
        <v>132</v>
      </c>
      <c r="G11" s="1" t="s">
        <v>133</v>
      </c>
      <c r="J11" s="1"/>
      <c r="K11" s="1"/>
      <c r="L11" s="1"/>
      <c r="M11" s="1"/>
      <c r="N11" s="1"/>
      <c r="O11" s="1"/>
      <c r="P11" s="1"/>
      <c r="Q11" s="1"/>
      <c r="R11" s="1"/>
    </row>
    <row r="12" spans="1:18" s="1" customFormat="1" ht="15.75" x14ac:dyDescent="0.3">
      <c r="A12" s="1" t="s">
        <v>25</v>
      </c>
      <c r="B12" s="1">
        <v>10</v>
      </c>
      <c r="C12" s="11"/>
      <c r="D12" s="3"/>
      <c r="F12" s="1" t="s">
        <v>134</v>
      </c>
      <c r="G12">
        <v>10122</v>
      </c>
    </row>
    <row r="13" spans="1:18" ht="15.75" x14ac:dyDescent="0.3">
      <c r="A13" s="1" t="s">
        <v>26</v>
      </c>
      <c r="B13" s="1">
        <v>11</v>
      </c>
      <c r="D13" s="3"/>
      <c r="E13" s="1"/>
      <c r="F13" t="s">
        <v>135</v>
      </c>
      <c r="G13">
        <v>10089</v>
      </c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5">
      <c r="A14" s="1" t="s">
        <v>27</v>
      </c>
      <c r="B14" s="1">
        <v>12</v>
      </c>
      <c r="D14" s="1"/>
      <c r="E14" s="1"/>
      <c r="F14" t="s">
        <v>136</v>
      </c>
      <c r="G14" t="s">
        <v>137</v>
      </c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1"/>
      <c r="B15" s="1"/>
      <c r="F15" t="s">
        <v>138</v>
      </c>
      <c r="G15" t="s">
        <v>139</v>
      </c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1"/>
      <c r="B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s="1"/>
      <c r="B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5">
      <c r="A18" s="1"/>
      <c r="B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1"/>
      <c r="B19" s="2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1"/>
      <c r="B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1"/>
      <c r="F24" s="1"/>
      <c r="G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1"/>
      <c r="F25" s="1"/>
      <c r="G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1"/>
      <c r="B27" s="1"/>
      <c r="J27" s="1"/>
      <c r="K27" s="1"/>
      <c r="L27" s="1"/>
      <c r="M27" s="1"/>
      <c r="N27" s="1"/>
      <c r="O27" s="1"/>
      <c r="P27" s="1"/>
      <c r="Q27" s="1"/>
      <c r="R27" s="1"/>
    </row>
    <row r="28" spans="1:18" s="1" customFormat="1" x14ac:dyDescent="0.25">
      <c r="C28" s="11"/>
      <c r="F28"/>
      <c r="G28"/>
    </row>
    <row r="29" spans="1:18" x14ac:dyDescent="0.25">
      <c r="A29" s="1"/>
      <c r="B29" s="1"/>
    </row>
    <row r="30" spans="1:18" x14ac:dyDescent="0.25">
      <c r="A30" s="1"/>
      <c r="B30" s="1"/>
    </row>
    <row r="31" spans="1:18" x14ac:dyDescent="0.25">
      <c r="A31" s="1"/>
      <c r="B31" s="1"/>
    </row>
    <row r="32" spans="1:18" x14ac:dyDescent="0.25">
      <c r="A32" s="1"/>
      <c r="B32" s="1"/>
    </row>
    <row r="33" spans="1:2" x14ac:dyDescent="0.25">
      <c r="A33" s="1"/>
      <c r="B33" s="1"/>
    </row>
    <row r="40" spans="1:2" x14ac:dyDescent="0.25">
      <c r="A40" s="1"/>
      <c r="B40" s="1"/>
    </row>
    <row r="41" spans="1:2" x14ac:dyDescent="0.25">
      <c r="A41" s="1"/>
      <c r="B41" s="4"/>
    </row>
    <row r="42" spans="1:2" x14ac:dyDescent="0.25">
      <c r="A42" s="1"/>
      <c r="B42" s="1"/>
    </row>
    <row r="43" spans="1:2" x14ac:dyDescent="0.25">
      <c r="A43" s="1"/>
      <c r="B43" s="1"/>
    </row>
    <row r="44" spans="1:2" x14ac:dyDescent="0.25">
      <c r="A44" s="1"/>
      <c r="B44" s="1"/>
    </row>
    <row r="45" spans="1:2" x14ac:dyDescent="0.25">
      <c r="A45" s="1"/>
      <c r="B45" s="1"/>
    </row>
    <row r="46" spans="1:2" x14ac:dyDescent="0.25">
      <c r="A46" s="1"/>
      <c r="B46" s="1"/>
    </row>
    <row r="47" spans="1:2" x14ac:dyDescent="0.25">
      <c r="A47" s="1"/>
      <c r="B47" s="1"/>
    </row>
    <row r="48" spans="1:2" x14ac:dyDescent="0.25">
      <c r="A48" s="1"/>
      <c r="B48" s="1"/>
    </row>
    <row r="49" spans="1:2" x14ac:dyDescent="0.25">
      <c r="A49" s="1"/>
      <c r="B49" s="1"/>
    </row>
    <row r="50" spans="1:2" x14ac:dyDescent="0.25">
      <c r="A50" s="1"/>
      <c r="B50" s="1"/>
    </row>
    <row r="51" spans="1:2" x14ac:dyDescent="0.25">
      <c r="A51" s="1"/>
      <c r="B51" s="1"/>
    </row>
    <row r="52" spans="1:2" x14ac:dyDescent="0.25">
      <c r="A52" s="1"/>
      <c r="B52" s="1"/>
    </row>
    <row r="53" spans="1:2" x14ac:dyDescent="0.25">
      <c r="A53" s="1"/>
      <c r="B53" s="1"/>
    </row>
    <row r="54" spans="1:2" x14ac:dyDescent="0.25">
      <c r="A54" s="1"/>
      <c r="B54" s="1"/>
    </row>
    <row r="55" spans="1:2" x14ac:dyDescent="0.25">
      <c r="A55" s="1"/>
      <c r="B55" s="1"/>
    </row>
    <row r="56" spans="1:2" x14ac:dyDescent="0.25">
      <c r="A56" s="1"/>
      <c r="B56" s="1"/>
    </row>
    <row r="57" spans="1:2" x14ac:dyDescent="0.25">
      <c r="A57" s="1"/>
      <c r="B57" s="1"/>
    </row>
    <row r="58" spans="1:2" x14ac:dyDescent="0.25">
      <c r="A58" s="1"/>
      <c r="B58" s="1"/>
    </row>
    <row r="59" spans="1:2" x14ac:dyDescent="0.25">
      <c r="A59" s="1"/>
      <c r="B59" s="1"/>
    </row>
    <row r="60" spans="1:2" x14ac:dyDescent="0.25">
      <c r="A60" s="1"/>
      <c r="B60" s="1"/>
    </row>
    <row r="61" spans="1:2" x14ac:dyDescent="0.25">
      <c r="A61" s="1"/>
      <c r="B61" s="1"/>
    </row>
    <row r="73" spans="1:2" ht="15.75" x14ac:dyDescent="0.3">
      <c r="A73" s="1"/>
      <c r="B73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7"/>
  <sheetViews>
    <sheetView workbookViewId="0">
      <selection activeCell="G2" sqref="G2"/>
    </sheetView>
  </sheetViews>
  <sheetFormatPr defaultRowHeight="15" x14ac:dyDescent="0.25"/>
  <sheetData>
    <row r="4" spans="1:6" x14ac:dyDescent="0.25">
      <c r="A4" t="s">
        <v>16</v>
      </c>
      <c r="E4">
        <v>2467</v>
      </c>
      <c r="F4" t="s">
        <v>28</v>
      </c>
    </row>
    <row r="5" spans="1:6" x14ac:dyDescent="0.25">
      <c r="A5" t="s">
        <v>17</v>
      </c>
      <c r="E5">
        <v>2469</v>
      </c>
      <c r="F5" t="s">
        <v>29</v>
      </c>
    </row>
    <row r="6" spans="1:6" x14ac:dyDescent="0.25">
      <c r="A6" t="s">
        <v>18</v>
      </c>
      <c r="E6">
        <v>2470</v>
      </c>
      <c r="F6" t="s">
        <v>30</v>
      </c>
    </row>
    <row r="7" spans="1:6" x14ac:dyDescent="0.25">
      <c r="A7" t="s">
        <v>19</v>
      </c>
      <c r="E7">
        <v>2471</v>
      </c>
      <c r="F7" t="s">
        <v>31</v>
      </c>
    </row>
    <row r="8" spans="1:6" x14ac:dyDescent="0.25">
      <c r="A8" t="s">
        <v>20</v>
      </c>
      <c r="E8">
        <v>2472</v>
      </c>
      <c r="F8" t="s">
        <v>32</v>
      </c>
    </row>
    <row r="9" spans="1:6" x14ac:dyDescent="0.25">
      <c r="A9" t="s">
        <v>21</v>
      </c>
      <c r="E9">
        <v>2473</v>
      </c>
      <c r="F9" t="s">
        <v>33</v>
      </c>
    </row>
    <row r="10" spans="1:6" x14ac:dyDescent="0.25">
      <c r="A10" t="s">
        <v>22</v>
      </c>
      <c r="E10">
        <v>2504</v>
      </c>
      <c r="F10" t="s">
        <v>34</v>
      </c>
    </row>
    <row r="11" spans="1:6" x14ac:dyDescent="0.25">
      <c r="A11" t="s">
        <v>23</v>
      </c>
      <c r="E11">
        <v>2506</v>
      </c>
      <c r="F11" t="s">
        <v>35</v>
      </c>
    </row>
    <row r="12" spans="1:6" x14ac:dyDescent="0.25">
      <c r="A12" t="s">
        <v>24</v>
      </c>
      <c r="E12">
        <v>2507</v>
      </c>
      <c r="F12" t="s">
        <v>36</v>
      </c>
    </row>
    <row r="13" spans="1:6" x14ac:dyDescent="0.25">
      <c r="A13" t="s">
        <v>25</v>
      </c>
      <c r="E13">
        <v>2509</v>
      </c>
      <c r="F13" t="s">
        <v>37</v>
      </c>
    </row>
    <row r="14" spans="1:6" x14ac:dyDescent="0.25">
      <c r="A14" t="s">
        <v>26</v>
      </c>
      <c r="E14">
        <v>2535</v>
      </c>
      <c r="F14" t="s">
        <v>38</v>
      </c>
    </row>
    <row r="15" spans="1:6" x14ac:dyDescent="0.25">
      <c r="A15" t="s">
        <v>27</v>
      </c>
      <c r="E15">
        <v>2536</v>
      </c>
      <c r="F15" t="s">
        <v>39</v>
      </c>
    </row>
    <row r="16" spans="1:6" x14ac:dyDescent="0.25">
      <c r="E16">
        <v>2537</v>
      </c>
      <c r="F16" t="s">
        <v>40</v>
      </c>
    </row>
    <row r="17" spans="5:6" x14ac:dyDescent="0.25">
      <c r="E17">
        <v>2608</v>
      </c>
      <c r="F17" t="s">
        <v>41</v>
      </c>
    </row>
    <row r="18" spans="5:6" x14ac:dyDescent="0.25">
      <c r="E18">
        <v>2609</v>
      </c>
      <c r="F18" t="s">
        <v>42</v>
      </c>
    </row>
    <row r="19" spans="5:6" x14ac:dyDescent="0.25">
      <c r="E19">
        <v>2623</v>
      </c>
      <c r="F19" t="s">
        <v>43</v>
      </c>
    </row>
    <row r="20" spans="5:6" x14ac:dyDescent="0.25">
      <c r="E20">
        <v>2627</v>
      </c>
      <c r="F20" t="s">
        <v>44</v>
      </c>
    </row>
    <row r="21" spans="5:6" x14ac:dyDescent="0.25">
      <c r="E21">
        <v>2629</v>
      </c>
      <c r="F21" t="s">
        <v>45</v>
      </c>
    </row>
    <row r="22" spans="5:6" x14ac:dyDescent="0.25">
      <c r="E22">
        <v>2630</v>
      </c>
      <c r="F22" t="s">
        <v>46</v>
      </c>
    </row>
    <row r="23" spans="5:6" x14ac:dyDescent="0.25">
      <c r="E23">
        <v>2631</v>
      </c>
      <c r="F23" t="s">
        <v>47</v>
      </c>
    </row>
    <row r="24" spans="5:6" x14ac:dyDescent="0.25">
      <c r="E24">
        <v>10056</v>
      </c>
      <c r="F24" t="s">
        <v>48</v>
      </c>
    </row>
    <row r="25" spans="5:6" x14ac:dyDescent="0.25">
      <c r="E25">
        <v>10065</v>
      </c>
      <c r="F25" t="s">
        <v>49</v>
      </c>
    </row>
    <row r="26" spans="5:6" x14ac:dyDescent="0.25">
      <c r="E26">
        <v>10066</v>
      </c>
      <c r="F26" t="s">
        <v>50</v>
      </c>
    </row>
    <row r="27" spans="5:6" x14ac:dyDescent="0.25">
      <c r="E27">
        <v>10108</v>
      </c>
      <c r="F2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5 kustannustiedot</vt:lpstr>
      <vt:lpstr>Parametres</vt:lpstr>
      <vt:lpstr>Taul1</vt:lpstr>
      <vt:lpstr>Koulutusala</vt:lpstr>
      <vt:lpstr>Koulutusalat</vt:lpstr>
      <vt:lpstr>Opintoalat</vt:lpstr>
      <vt:lpstr>Vuosi</vt:lpstr>
      <vt:lpstr>Yliopistot</vt:lpstr>
    </vt:vector>
  </TitlesOfParts>
  <Company>OPM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Haapamäki Jukka</dc:creator>
  <cp:lastModifiedBy>Ville Hämäläinen</cp:lastModifiedBy>
  <dcterms:created xsi:type="dcterms:W3CDTF">2012-03-15T19:20:31Z</dcterms:created>
  <dcterms:modified xsi:type="dcterms:W3CDTF">2021-08-19T11:23:39Z</dcterms:modified>
</cp:coreProperties>
</file>