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autoCompressPictures="0"/>
  <bookViews>
    <workbookView xWindow="165" yWindow="0" windowWidth="18720" windowHeight="7155" tabRatio="500"/>
  </bookViews>
  <sheets>
    <sheet name="Introduction" sheetId="6" r:id="rId1"/>
    <sheet name="Instructions" sheetId="5" r:id="rId2"/>
    <sheet name="Questionnaire" sheetId="1" r:id="rId3"/>
    <sheet name="Score" sheetId="4" r:id="rId4"/>
    <sheet name="References" sheetId="3" r:id="rId5"/>
  </sheets>
  <definedNames>
    <definedName name="_xlnm._FilterDatabase" localSheetId="2" hidden="1">Questionnaire!$A$3:$K$113</definedName>
    <definedName name="_xlnm.Criteria" localSheetId="2">Questionnaire!$B$3</definedName>
  </definedNames>
  <calcPr calcId="125725" concurrentCalc="0"/>
</workbook>
</file>

<file path=xl/calcChain.xml><?xml version="1.0" encoding="utf-8"?>
<calcChain xmlns="http://schemas.openxmlformats.org/spreadsheetml/2006/main">
  <c r="I113" i="1"/>
  <c r="I16"/>
  <c r="I15"/>
  <c r="I14"/>
  <c r="I12"/>
  <c r="I13"/>
  <c r="I10"/>
  <c r="I9"/>
  <c r="I8"/>
  <c r="I7"/>
  <c r="I6"/>
  <c r="I5"/>
  <c r="I76"/>
  <c r="I75"/>
  <c r="I74"/>
  <c r="I73"/>
  <c r="I72"/>
  <c r="I71"/>
  <c r="I70"/>
  <c r="I69"/>
  <c r="I68"/>
  <c r="I67"/>
  <c r="I66"/>
  <c r="I65"/>
  <c r="I77"/>
  <c r="I78"/>
  <c r="I79"/>
  <c r="I80"/>
  <c r="I81"/>
  <c r="I82"/>
  <c r="I53"/>
  <c r="I52"/>
  <c r="I51"/>
  <c r="I50"/>
  <c r="I49"/>
  <c r="I94"/>
  <c r="I95"/>
  <c r="I104"/>
  <c r="I105"/>
  <c r="I106"/>
  <c r="I96"/>
  <c r="I97"/>
  <c r="I98"/>
  <c r="I99"/>
  <c r="I100"/>
  <c r="I101"/>
  <c r="I102"/>
  <c r="I38"/>
  <c r="I39"/>
  <c r="I40"/>
  <c r="I41"/>
  <c r="I42"/>
  <c r="I43"/>
  <c r="I44"/>
  <c r="I45"/>
  <c r="I46"/>
  <c r="I47"/>
  <c r="I108"/>
  <c r="I109"/>
  <c r="I110"/>
  <c r="I111"/>
  <c r="I107"/>
  <c r="I92"/>
  <c r="I91"/>
  <c r="I90"/>
  <c r="I89"/>
  <c r="I85"/>
  <c r="I86"/>
  <c r="I87"/>
  <c r="I84"/>
  <c r="I63"/>
  <c r="I62"/>
  <c r="I61"/>
  <c r="I55"/>
  <c r="I56"/>
  <c r="I57"/>
  <c r="I58"/>
  <c r="I59"/>
  <c r="I60"/>
  <c r="I54"/>
  <c r="I35"/>
  <c r="I36"/>
  <c r="I37"/>
  <c r="I34"/>
  <c r="I29"/>
  <c r="I30"/>
  <c r="I31"/>
  <c r="I32"/>
  <c r="I28"/>
  <c r="I27"/>
  <c r="I24"/>
  <c r="I25"/>
  <c r="I26"/>
  <c r="I23"/>
  <c r="I17"/>
  <c r="I18"/>
  <c r="I19"/>
  <c r="I20"/>
  <c r="I21"/>
  <c r="I22"/>
  <c r="I33"/>
  <c r="I48"/>
  <c r="I64"/>
  <c r="I83"/>
  <c r="I88"/>
  <c r="I93"/>
  <c r="I103"/>
  <c r="I112"/>
  <c r="I11"/>
</calcChain>
</file>

<file path=xl/sharedStrings.xml><?xml version="1.0" encoding="utf-8"?>
<sst xmlns="http://schemas.openxmlformats.org/spreadsheetml/2006/main" count="429" uniqueCount="292">
  <si>
    <t>Mandatory</t>
  </si>
  <si>
    <t>Requirement</t>
  </si>
  <si>
    <t>Rational / checks</t>
  </si>
  <si>
    <t>Implemented</t>
  </si>
  <si>
    <t>Not implemented</t>
  </si>
  <si>
    <t>Score</t>
  </si>
  <si>
    <t>Reference</t>
  </si>
  <si>
    <t>[1]</t>
  </si>
  <si>
    <t>Kantara Initiative Identity Assurance Framework: Version: 2.0 Service Assessment Criteria</t>
  </si>
  <si>
    <t>http://kantarainitiative.org/confluence/download/attachments/41649275/Kantara+IAF-1400-Service+Assessment+Criteria.pdf?version=1&amp;modificationDate=1272504049000</t>
  </si>
  <si>
    <t>[2]</t>
  </si>
  <si>
    <t>https://www.switch.ch/aai/docs/Maturity_Scan_Questionnaire.pdf</t>
  </si>
  <si>
    <t>Questionnaire: Identity Management Maturity Scan for SWITCHaai</t>
  </si>
  <si>
    <t>[3]</t>
  </si>
  <si>
    <t>Haka Federation Service Agreement for Federation Members</t>
  </si>
  <si>
    <t>Due notification in changes of the service are in place.</t>
  </si>
  <si>
    <t>Consensus Audit Guidelinens 3.0</t>
  </si>
  <si>
    <t>[2,3]</t>
  </si>
  <si>
    <t>[4]</t>
  </si>
  <si>
    <t>Description of the Identity Management of a Home Organization is available</t>
  </si>
  <si>
    <t>[5]</t>
  </si>
  <si>
    <t>http://www.csc.fi/english/institutions/haka/instructions/join/idm-description</t>
  </si>
  <si>
    <t>Description of the Identity Management of a Home Organization</t>
  </si>
  <si>
    <t>[4,5]</t>
  </si>
  <si>
    <t>Is a policy defining password requirements published?</t>
  </si>
  <si>
    <t>[3,4]</t>
  </si>
  <si>
    <t>Is password complexity enforcement applied?</t>
  </si>
  <si>
    <t>Organizations should ensure that they have written incident response procedures that include a definition of personnel roles for handling incidents.</t>
  </si>
  <si>
    <t>Is monitoring of the network segment supported to which the IdP is connected?</t>
  </si>
  <si>
    <t>Is monitoring of Java application container log files, IdP logfiles, data source log files done?</t>
  </si>
  <si>
    <t>Are automated alerting messages submitted to the IdP operator if errors occur?</t>
  </si>
  <si>
    <t>Are backups stored in an off-site and secure location?</t>
  </si>
  <si>
    <t>Are critical updates of the IdP operating system applied timely?</t>
  </si>
  <si>
    <t>Are critical updates of the IdP software applied timely?</t>
  </si>
  <si>
    <t>Is a procedure defined to educate the IdP administrators and is the staff trained?</t>
  </si>
  <si>
    <t>Notes</t>
  </si>
  <si>
    <t>Is all the documentation regularly updated?</t>
  </si>
  <si>
    <t>Does IdP reside in DMZ (demilitarized zone) so that there is no direct access allowed from the Internet to internal infrastructure?</t>
  </si>
  <si>
    <t>[6]</t>
  </si>
  <si>
    <t>Sample Security Configuration for a Shibboleth IdP</t>
  </si>
  <si>
    <t>http://www.ukfederation.org.uk/library/uploads/Documents/SamSec.pdf</t>
  </si>
  <si>
    <t>Is the network name resolution configured so that there are internal and external zones?</t>
  </si>
  <si>
    <t>[3,6]</t>
  </si>
  <si>
    <t>[7]</t>
  </si>
  <si>
    <t>http://www.csc.fi/hallinto/haka/ohjeet/ohjeet-yllapitajille/varmenteet</t>
  </si>
  <si>
    <t>Varmenteiden käyttö Hakassa</t>
  </si>
  <si>
    <t>Is database always deployed behind firewall?</t>
  </si>
  <si>
    <t>[8]</t>
  </si>
  <si>
    <t>Understanding Shibboleth: Trust Management</t>
  </si>
  <si>
    <t>https://wiki.shibboleth.net/confluence/display/SHIB2/TrustManagement</t>
  </si>
  <si>
    <t>Is it known, what should be done in the case of a compromize of the certificate private key?</t>
  </si>
  <si>
    <t xml:space="preserve"> Self-Assessment Questionnaire</t>
  </si>
  <si>
    <t>Best Current Practices for Operating a SWITCHaai Identity Provider</t>
  </si>
  <si>
    <t>http://www.switch.ch/export/sites/default/uni/security/aai/support/bcp/idp-1.0.pdf</t>
  </si>
  <si>
    <t>[9]</t>
  </si>
  <si>
    <t>[4,9]</t>
  </si>
  <si>
    <t>Is password lifetime applied?</t>
  </si>
  <si>
    <t xml:space="preserve">[10] </t>
  </si>
  <si>
    <t>http://www.csc.fi/english/institutions/haka/instructions/services-tech/privacypolicy</t>
  </si>
  <si>
    <t>Privacy Policy Service</t>
  </si>
  <si>
    <t>Is Home Organization familiar with Privacy Policy service of CSC?</t>
  </si>
  <si>
    <t>[10]</t>
  </si>
  <si>
    <t>Are statistics being collected on total number of accessed internal and external resources (service providers)?</t>
  </si>
  <si>
    <t>Are statistics being collected  on a daily, weekly, monthly and yearly basis?</t>
  </si>
  <si>
    <t>Suspicious entries should be analyzed to detect possible break-in attempts.</t>
  </si>
  <si>
    <t>Have checks being conducted that no personal data is logged to avoid privacy issues.</t>
  </si>
  <si>
    <t>Are firewall rules being defined to allow only traffic defined in the configuration documentation?</t>
  </si>
  <si>
    <t xml:space="preserve">Ensure that all systems that store logs have adequate storage space for the logs generated on a regular basis. </t>
  </si>
  <si>
    <t>Is sufficient information being captured in IdP log files?</t>
  </si>
  <si>
    <t>Are remote 'root' or 'admin' logins forbidden?</t>
  </si>
  <si>
    <t>Any operations where 'root' or equal account need to be used, users should first login using their personal account and then change to the shared root account to ensure proper auditing.</t>
  </si>
  <si>
    <t/>
  </si>
  <si>
    <t>Limiting the access to the private key decrease the probability of the compromize of the private key.</t>
  </si>
  <si>
    <t>Are all assets (systems used in Haka federation) clearly identified and documented?</t>
  </si>
  <si>
    <t xml:space="preserve">Is documentation available with all
IdP host and IdP software configuration changes? </t>
  </si>
  <si>
    <t>Is the use of unsecure protocols (such as telnet &amp; ftp) being prevented or enforced over secure channels?</t>
  </si>
  <si>
    <t>Are configuration assessment programs executed regularly?</t>
  </si>
  <si>
    <t>The database should never be exposed directly to Internet.</t>
  </si>
  <si>
    <t>Is the network infrastructure managed across network connections that are separated from the business use of that network?</t>
  </si>
  <si>
    <t>This makes it harder for attackers to gain access to the management interfaces.</t>
  </si>
  <si>
    <t>IDSes look for unusual attack mechanisms and detect compromise of these systems. These network-based IDS sensors may detect attacks through the use of signatures, network behavior analysis, or other mechanisms to analyze traffic.</t>
  </si>
  <si>
    <t>Network-based IPS devices should be deployed to compliment IDS by blocking known bad signature or behavior of attacks. As attacks become automated, methods such as IDS typically delay the amount of time it takes for someone to react to an attack. A properly configured network-based IPS can provide automation to block bad traffic.</t>
  </si>
  <si>
    <t xml:space="preserve">Anomalies should be actively reviewed and findings should be documented. </t>
  </si>
  <si>
    <t>Is application firewall being deployed?</t>
  </si>
  <si>
    <t>Web application firewalls inspect all traffic flowing to the web application for common web application attacks, including but not limited to cross-site scripting, SQL injection, command injection, and directory traversal attacks.</t>
  </si>
  <si>
    <t>Are all default passwords being changed before deploying any new devices to IdP environment?</t>
  </si>
  <si>
    <t>Home organizations shall make sure that the  metadata they are using is up-to-date.</t>
  </si>
  <si>
    <t xml:space="preserve">These include anti-virus, anti-spyware, host firewalls and host-based IPS functinality. </t>
  </si>
  <si>
    <t>The effective baseline should be tested regularly.</t>
  </si>
  <si>
    <t>Is proper help desk email address included to error message templates in case of e.g. authentication errors?</t>
  </si>
  <si>
    <t>Is someone responsible for each information asset?</t>
  </si>
  <si>
    <t xml:space="preserve">Is documentation available with commands for starting and stopping the IdP together with test procedures to verify that the service started correctly?  </t>
  </si>
  <si>
    <t xml:space="preserve">[11] </t>
  </si>
  <si>
    <t>Attribute release test of production IdPs</t>
  </si>
  <si>
    <t>Attribute test service is used to verify and test attribute releases.</t>
  </si>
  <si>
    <t>Optional</t>
  </si>
  <si>
    <t>Is documentation available for the IdP  configuration?</t>
  </si>
  <si>
    <t>Is monitoring operating system log files (e.g. system, security) for error entries done?</t>
  </si>
  <si>
    <t>Is new key pair for used certificate generated at least every three year?</t>
  </si>
  <si>
    <t>Mandatory/Optional</t>
  </si>
  <si>
    <t>Is strong authentication used for sensitive administrative applications and operations?</t>
  </si>
  <si>
    <t>For operations like remote admin access, access to database containing personal data etc. the use of strong authentication is recommended over simple username/password authentication.</t>
  </si>
  <si>
    <t>Is a minimum password length of at least 8 characters enforced?</t>
  </si>
  <si>
    <t>Shorter passwords are prone to brute force attacks.</t>
  </si>
  <si>
    <t>Password policy captures quality requirements for passwords and the enforcement of these requirements. Some of these requirements are discussed below.</t>
  </si>
  <si>
    <t>Are appropriate backup copies taken?</t>
  </si>
  <si>
    <t>Is the restore procedure tested and is it ensured that the procedure does not exceed 4 hours?</t>
  </si>
  <si>
    <t>In the case of fire or other disaster, the backups can be distroyed together with the primary data source, if stored on-site.</t>
  </si>
  <si>
    <t>Is host-based anti-malware protection being used?</t>
  </si>
  <si>
    <t>Is some automatic monitoring &amp; statistics tool being used?</t>
  </si>
  <si>
    <t>Automatic tools provides active &amp; passive monitoring of data and usually a centralized server for collecting &amp; presenting monitoring data.</t>
  </si>
  <si>
    <t>The purpose of vulnerability scanners is enumerate vulnerabilities present in targets.</t>
  </si>
  <si>
    <t>DNS should be deployed in a hierarchical, structured fashion, with all internal network client machines configured to send requests to intranet DNS servers, not to DNS servers located on the Internet. These internal DNS servers should be configured to forward requests they cannot resolve to DNS servers located on a protected DMZ. These DMZ servers, in turn, should be the only DNS servers allowed to send requests to the Internet.</t>
  </si>
  <si>
    <t>Are automated ports scans being executed regularly?</t>
  </si>
  <si>
    <t>N/A</t>
  </si>
  <si>
    <t>[12]</t>
  </si>
  <si>
    <t>(2.) There must be a person responsible of identity management process (creating accounts etc.).</t>
  </si>
  <si>
    <t xml:space="preserve">(3.) Is automated asset inventory system being used? Automated system means that different assets are entered to some information system that tracks the lifecycle of these assets. </t>
  </si>
  <si>
    <t xml:space="preserve">(1.) Does the documentation cover operating system, kernel version, installed package version, network address, host name, accessible ports, running services&amp; their configuration location, cron jobs, log location and rotation schedule? </t>
  </si>
  <si>
    <t>(2.) Does the documentation capture taken hardening steps of the server (e.g. Apache, Tomcat, IIS) the IdP is running on?</t>
  </si>
  <si>
    <t xml:space="preserve">(3.) Is all the documentation regularly updated? </t>
  </si>
  <si>
    <t xml:space="preserve">(1.) Strict configuration management should be followed. </t>
  </si>
  <si>
    <t>(2.) Is all oudated software being removed from the system?</t>
  </si>
  <si>
    <t>(1.) Unsecure protocols should be replaced with secure equivivalent protocols.</t>
  </si>
  <si>
    <t>(2.) If unsecure protocols must be used, they should be performed over secondary encryption channel such as TLS or IPSec.</t>
  </si>
  <si>
    <t>(1.) Is a default traffic profile defined?</t>
  </si>
  <si>
    <t xml:space="preserve">(3.) Is there a process for defining exceptions to firewall rules? </t>
  </si>
  <si>
    <t xml:space="preserve">(4.) Are firewall rule exceptions being documented? </t>
  </si>
  <si>
    <t xml:space="preserve">(2.) Do firewall rules match with the traffic profile? All other ports should be blocked with default-deny rules. </t>
  </si>
  <si>
    <t>Is network based IDS (Intrusion Detection System) being deployed?</t>
  </si>
  <si>
    <t xml:space="preserve">Is network-based IPS (Intrusion Prevention System) being deployed? </t>
  </si>
  <si>
    <t xml:space="preserve">(1.) Suspicious entries should be analyzed to detect possible break-in attempts. </t>
  </si>
  <si>
    <t xml:space="preserve">(2.) Operating systems should be configured to log access control events associated with a user attempting to access a resource (e.g., a file or directory) without the appropriate permissions. </t>
  </si>
  <si>
    <t>(3.) Failed logon attempts must  be logged.</t>
  </si>
  <si>
    <t>At least INFO level information should be captured.</t>
  </si>
  <si>
    <t>Are regular reports to detect anomalies in logs being run?</t>
  </si>
  <si>
    <t xml:space="preserve">Log files will not fill up between log rotation intervals. </t>
  </si>
  <si>
    <t xml:space="preserve">(1.) No personal data gets logged in normal operations. </t>
  </si>
  <si>
    <t>(3.) Only permitted staff have access to the log files.</t>
  </si>
  <si>
    <t>(4.) identifying data (client IP address, username, ...) is anonymized  when copies of log files leave the organization.</t>
  </si>
  <si>
    <t>Are shared attributes following funetEduPersonSchema?</t>
  </si>
  <si>
    <t>[11]</t>
  </si>
  <si>
    <t xml:space="preserve">(3.) If shared accounts (e.g. root) are used, users should do 'su' or similar commands to use these accounts. </t>
  </si>
  <si>
    <t xml:space="preserve">(2.) Reliable identification for all identities is guaranteed. </t>
  </si>
  <si>
    <t xml:space="preserve">(1.) Is an identity management processes defined and documented? </t>
  </si>
  <si>
    <t xml:space="preserve">Home Organizations shall install and update new software releases timely. </t>
  </si>
  <si>
    <t>Any changes in the metadata must be applied within 24 hours.</t>
  </si>
  <si>
    <t>Are statistics being collected on total number of authentications at the IdP?</t>
  </si>
  <si>
    <t>Service Agreement for Federation Members</t>
  </si>
  <si>
    <t>http://www.csc.fi/english/institutions/haka/instructions/join/HakaMemberAgreement29092008.pdf</t>
  </si>
  <si>
    <t>http://www.switch.ch/aai/support/tools/uApprove.html</t>
  </si>
  <si>
    <t>uApprove</t>
  </si>
  <si>
    <t>Have in place and follow appropriate policy and procedures to ensure that it notifies Users in a timely and reliable fashion of any changes to the Service Definition and any  applicable Terms, Conditions, and Privacy Policy for the specified service.</t>
  </si>
  <si>
    <t>Is necessary User acceptance acquired for use of service?</t>
  </si>
  <si>
    <t>If any personal data be disclosed to third parties, ensure that End Users give their consent for this.</t>
  </si>
  <si>
    <t>Home Organization must comply with Finnish data protection regulation.</t>
  </si>
  <si>
    <t>[14]</t>
  </si>
  <si>
    <t>Henkilötietolaki</t>
  </si>
  <si>
    <t>[1,14]</t>
  </si>
  <si>
    <t xml:space="preserve">(1.) Certificates need to be regularly updated. </t>
  </si>
  <si>
    <t>(2.) Note that new certificates must be usable in both client and server use.</t>
  </si>
  <si>
    <t xml:space="preserve">(1.) Incident response plan / disaster recovery plan is available. </t>
  </si>
  <si>
    <t>(2.) Evidence about regular testing of the plans is available.</t>
  </si>
  <si>
    <t>(2.) What actions are to be taken?</t>
  </si>
  <si>
    <t xml:space="preserve">(1.) Who should be contacted? </t>
  </si>
  <si>
    <t>(1.) Policy must be enforced for administrative accounts.</t>
  </si>
  <si>
    <t xml:space="preserve">(1.) Policy must be enforced for administrative accounts. </t>
  </si>
  <si>
    <t xml:space="preserve">(2.) Policy should be enforced for all other accounts. </t>
  </si>
  <si>
    <t xml:space="preserve">2. Secure Configurations for Software on Workstations and Servers </t>
  </si>
  <si>
    <t xml:space="preserve">1. Inventory of Authorized and Unauthorized Devices </t>
  </si>
  <si>
    <t>3. Boundary Defense &amp; Secure Configurations for Network Devices</t>
  </si>
  <si>
    <t xml:space="preserve">4. Maintenance, Monitoring, and Analysis of Security Audit Logs </t>
  </si>
  <si>
    <t xml:space="preserve">5. Application Software Security </t>
  </si>
  <si>
    <t xml:space="preserve">6. Controlled Use of Administrative Privileges </t>
  </si>
  <si>
    <t>7. Controlled Access Based on the Need to Know</t>
  </si>
  <si>
    <t xml:space="preserve">9. Account Monitoring and Control </t>
  </si>
  <si>
    <t>10. Privacy</t>
  </si>
  <si>
    <t xml:space="preserve">11. Data Recovery &amp; Incident Response Capability </t>
  </si>
  <si>
    <t xml:space="preserve">12. Security Skills Assessment and Appropriate Training </t>
  </si>
  <si>
    <t>FALSE</t>
  </si>
  <si>
    <t>sz</t>
  </si>
  <si>
    <t>Is signature checking of metadata done?</t>
  </si>
  <si>
    <r>
      <t xml:space="preserve">(3.) Cache control is defined in IdP configuration. The purpose is to limit the time, which the information should be kept without updating it, for the maximimum of </t>
    </r>
    <r>
      <rPr>
        <b/>
        <u/>
        <sz val="12"/>
        <color indexed="8"/>
        <rFont val="Calibri"/>
        <family val="2"/>
      </rPr>
      <t>one day</t>
    </r>
    <r>
      <rPr>
        <b/>
        <sz val="12"/>
        <color indexed="8"/>
        <rFont val="Calibri"/>
        <family val="2"/>
      </rPr>
      <t>.</t>
    </r>
  </si>
  <si>
    <t>(2.) Check how the default error message look for end users.</t>
  </si>
  <si>
    <t>Are user identities always unique?</t>
  </si>
  <si>
    <t xml:space="preserve">(1.) Metadata signature verification is used. </t>
  </si>
  <si>
    <t>(2.) Metadata validUntil period is checked (expired metadata is rejected).</t>
  </si>
  <si>
    <t>(3.) Regular clean-up process is implemented to disable obsolete accounts.</t>
  </si>
  <si>
    <t>How the identity of the end user is verified before delivering the username/password?</t>
  </si>
  <si>
    <t xml:space="preserve">Haka Federation Security </t>
  </si>
  <si>
    <t xml:space="preserve">(1.) Are default email addresses changed? </t>
  </si>
  <si>
    <t>Are accounts being disabled after a student/employee becomes inactive?</t>
  </si>
  <si>
    <t>1.1.</t>
  </si>
  <si>
    <t>1.2.</t>
  </si>
  <si>
    <t>2.1.</t>
  </si>
  <si>
    <t>2.2.</t>
  </si>
  <si>
    <t>2.3.</t>
  </si>
  <si>
    <t>2.4.</t>
  </si>
  <si>
    <t>2.5.</t>
  </si>
  <si>
    <t>2.6.</t>
  </si>
  <si>
    <t>3.1.</t>
  </si>
  <si>
    <t>3.2.</t>
  </si>
  <si>
    <t>3.3.</t>
  </si>
  <si>
    <t>3.4.</t>
  </si>
  <si>
    <t>3.5.</t>
  </si>
  <si>
    <t>3.6.</t>
  </si>
  <si>
    <t>3.7.</t>
  </si>
  <si>
    <t>4.1.</t>
  </si>
  <si>
    <t>4.2.</t>
  </si>
  <si>
    <t>4.3.</t>
  </si>
  <si>
    <t>4.4.</t>
  </si>
  <si>
    <t>4.5.</t>
  </si>
  <si>
    <t>4.6.</t>
  </si>
  <si>
    <t>4.7.</t>
  </si>
  <si>
    <t>4.8.</t>
  </si>
  <si>
    <t>4.9.</t>
  </si>
  <si>
    <t>5.2.</t>
  </si>
  <si>
    <t>5.3.</t>
  </si>
  <si>
    <t>5.4.</t>
  </si>
  <si>
    <t>5.5.</t>
  </si>
  <si>
    <t>5.6.</t>
  </si>
  <si>
    <t>5.7.</t>
  </si>
  <si>
    <t>5.8.</t>
  </si>
  <si>
    <t>6.1.</t>
  </si>
  <si>
    <t>6.2.</t>
  </si>
  <si>
    <t>7.1.</t>
  </si>
  <si>
    <t>7.2.</t>
  </si>
  <si>
    <t>7.3.</t>
  </si>
  <si>
    <t>7.4.</t>
  </si>
  <si>
    <t>7.5.</t>
  </si>
  <si>
    <t>7.6.</t>
  </si>
  <si>
    <t>7.7.</t>
  </si>
  <si>
    <t>7.8.</t>
  </si>
  <si>
    <t>7.9.</t>
  </si>
  <si>
    <t>8.1.</t>
  </si>
  <si>
    <t>8.2.</t>
  </si>
  <si>
    <t>8.3.</t>
  </si>
  <si>
    <t>8.4.</t>
  </si>
  <si>
    <t>9.1.</t>
  </si>
  <si>
    <t>9.2.</t>
  </si>
  <si>
    <t>9.3.</t>
  </si>
  <si>
    <t>9.4.</t>
  </si>
  <si>
    <t>10.1.</t>
  </si>
  <si>
    <t>10.2.</t>
  </si>
  <si>
    <t>10.4.</t>
  </si>
  <si>
    <t>11.1.</t>
  </si>
  <si>
    <t>11.2.</t>
  </si>
  <si>
    <t>11.3.</t>
  </si>
  <si>
    <t>11.4.</t>
  </si>
  <si>
    <t>11.5.</t>
  </si>
  <si>
    <t>12.1.</t>
  </si>
  <si>
    <t xml:space="preserve">(2.) To help ensure the ability to rapidly restore a system from backup, the operating system, application software, and data on a machine should each be included in the overall backup procedure. </t>
  </si>
  <si>
    <t xml:space="preserve">(1.) Privacy policy is available for End User prior or at the time the consent is being asked. </t>
  </si>
  <si>
    <t xml:space="preserve">(2.) Home Organization maintains a record of the given End User consents. </t>
  </si>
  <si>
    <t xml:space="preserve"> (3.) Home Organization stores and transmits only that information, which is required to fulfill services for users.</t>
  </si>
  <si>
    <t>10.5.</t>
  </si>
  <si>
    <t>10.3.</t>
  </si>
  <si>
    <t>(2.) Identities are not reassigned during redemption period (redemption period in Haka is at least 24 months).</t>
  </si>
  <si>
    <t>Is assettion lifetime set?</t>
  </si>
  <si>
    <t>Is assertion lifetime set to five minutes or less? Too long assertion lifetimes can enable e.g. Unauthorized use or replaying tokens.</t>
  </si>
  <si>
    <t>(1) Subjected to discretionary controls which permit access to those roles/applications needing such access.</t>
  </si>
  <si>
    <t>(2) Stored shared secrets are not held in plaintext form unless given adequate physical or logical protection.</t>
  </si>
  <si>
    <t>Are passwords delivered by means of security channel?</t>
  </si>
  <si>
    <t>7.10.</t>
  </si>
  <si>
    <t xml:space="preserve">Passwords are never delivered using email in unencrypted format. </t>
  </si>
  <si>
    <t>Note: Shibboleth 1.3 (and earlier version) identity provider (IdP) software is no longer supported.</t>
  </si>
  <si>
    <t>Shorter time scales may allow better analysis of the statistics.</t>
  </si>
  <si>
    <t>(2.) At periodic intervals, determined by significant service provision events (e.g. issuance, re-issuance, renewal), re-affirm their understanding and observance of the terms of service.</t>
  </si>
  <si>
    <t>Require subscribers and subjects to:
(1.) Indicate, prior to receiving service, that they have read and accept the terms of service as defined in the Service Definition.</t>
  </si>
  <si>
    <t>(3.) Always provide full and correct responses to requests for information.</t>
  </si>
  <si>
    <t xml:space="preserve">(1.) Organizations must ensure that IdP and IdP related systems are automatically backed up. </t>
  </si>
  <si>
    <t>(2.) Debug logs can contain more information, but usually attribute level information is sufficient (not the attribute content).</t>
  </si>
  <si>
    <t xml:space="preserve">(1.) Identities are never shared.  </t>
  </si>
  <si>
    <t>(3) Plaintext shared secrets are not transmitted across any public or unsecured network.</t>
  </si>
  <si>
    <t xml:space="preserve">Shared secrets (and passwords) usage for sensitive administrative applications and operations? </t>
  </si>
  <si>
    <t>Introduction to Self-Assessment Questionnaire</t>
  </si>
  <si>
    <t>Description of the Identity Management of a Haka Home Organization</t>
  </si>
  <si>
    <t xml:space="preserve">8. Continuous Vulnerability Assessment and Remediation </t>
  </si>
  <si>
    <t>https://rr.funet.fi/attribute-test/</t>
  </si>
  <si>
    <t>Only verified users are allowed to use services in Haka federation. End users are identified face to face against official ID card or driving license.</t>
  </si>
  <si>
    <t xml:space="preserve">Benchmarking tool(s) provides automated findings and create the baseline to be tracked. </t>
  </si>
  <si>
    <t>8th of June, 2012</t>
  </si>
  <si>
    <t>Is automated vulnerability scanning tool(s) against all systems on their networks on a daily/weekly/monthly basis?</t>
  </si>
  <si>
    <t xml:space="preserve">(1.) There must be a owner (person responsible) for the security of IdP server/service. </t>
  </si>
  <si>
    <t>(2.) Are unauthorized hosts prevented to attach to the same segment with IdP?</t>
  </si>
  <si>
    <t>Is legal &amp; contractual compliance of the IdP service been checked?</t>
  </si>
  <si>
    <t>Ensure private keys are only readable by the necessary services needed by IdP.</t>
  </si>
  <si>
    <t>(1.) All assets must be equally protected and without a proper asset management ensuring the protection level is hard.</t>
  </si>
  <si>
    <t xml:space="preserve">The external and internal firewall are configured to support the use of proxies and relays that reside in a DMZ. Rules on the external firewall control the communications that are allowed from Internet to systems in the DMZ. The rules on the internal firewall control the communications that are allowed from the DMZ to the internal infrastructure. </t>
  </si>
  <si>
    <t>Send e-mail or similar alerts to the IdP operator group in the event of error messages in any of the monitored log files (e.g. Web server). Suspicious entries should be analyzed to detect possible break-in attempts.</t>
  </si>
  <si>
    <t>Student/employee must be disabled according to the service agreement.</t>
  </si>
  <si>
    <r>
      <t xml:space="preserve">This self-assessment questionnaire incudes the identity management procedures of a Haka home organisation to the extent that is sufficient for assessing the quality and freshness of the Identity Provider server (including related processes, procedures and information systems) in the home organization.
Haka operator (CSC - IT Center for Science) expects that the home organisation fill in at least the the mandatory requirements listed in the questionnaire sheet. </t>
    </r>
    <r>
      <rPr>
        <b/>
        <sz val="12"/>
        <color theme="1"/>
        <rFont val="Calibri"/>
        <family val="2"/>
        <scheme val="minor"/>
      </rPr>
      <t>By fulfilling all the mandatory reqirements in all twelwe categories, a home organization will reach the expected minimum level</t>
    </r>
    <r>
      <rPr>
        <sz val="12"/>
        <color theme="1"/>
        <rFont val="Calibri"/>
        <family val="2"/>
        <scheme val="minor"/>
      </rPr>
      <t xml:space="preserve"> (level 3 on the score sheet). In addition, there are several optional items on the list, fulfilling those is strongly recommended.
</t>
    </r>
    <r>
      <rPr>
        <b/>
        <sz val="12"/>
        <color theme="1"/>
        <rFont val="Calibri"/>
        <family val="2"/>
        <scheme val="minor"/>
      </rPr>
      <t xml:space="preserve">Questionnaire categories:
</t>
    </r>
    <r>
      <rPr>
        <sz val="12"/>
        <color theme="1"/>
        <rFont val="Calibri"/>
        <family val="2"/>
        <scheme val="minor"/>
      </rPr>
      <t xml:space="preserve">1. Inventory of Authorized and Unauthorized Devices
2. Secure Configurations for Software on Workstations and Servers
3. Boundary Defense &amp; Secure Configurations for Network Devices
4. Maintenance, Monitoring, and Analysis of Security Audit Logs
5. Application Software Security
6. Controlled Use of Administrative Privileges
7. Controlled Access Based on the Need to Know
8. Continuous Vulnerability Assessment and Remediation
9. Account Monitoring and Control
10. Privacy
11. Data Recovery &amp; Incident Response Capability
12. Security Skills Assessment and Appropriate Training 
</t>
    </r>
  </si>
</sst>
</file>

<file path=xl/styles.xml><?xml version="1.0" encoding="utf-8"?>
<styleSheet xmlns="http://schemas.openxmlformats.org/spreadsheetml/2006/main">
  <fonts count="15">
    <font>
      <sz val="12"/>
      <color theme="1"/>
      <name val="Calibri"/>
      <family val="2"/>
      <scheme val="minor"/>
    </font>
    <font>
      <b/>
      <sz val="12"/>
      <color indexed="8"/>
      <name val="Calibri"/>
      <family val="2"/>
    </font>
    <font>
      <sz val="8"/>
      <name val="Calibri"/>
      <family val="2"/>
    </font>
    <font>
      <b/>
      <u/>
      <sz val="12"/>
      <color indexed="8"/>
      <name val="Calibri"/>
      <family val="2"/>
    </font>
    <font>
      <b/>
      <sz val="12"/>
      <color theme="1"/>
      <name val="Calibri"/>
      <family val="2"/>
      <scheme val="minor"/>
    </font>
    <font>
      <sz val="12"/>
      <color rgb="FF000000"/>
      <name val="Calibri"/>
      <family val="2"/>
      <scheme val="minor"/>
    </font>
    <font>
      <b/>
      <sz val="28"/>
      <color theme="1"/>
      <name val="Calibri"/>
      <family val="2"/>
      <scheme val="minor"/>
    </font>
    <font>
      <b/>
      <sz val="12"/>
      <color rgb="FF000000"/>
      <name val="Calibri"/>
      <family val="2"/>
      <scheme val="minor"/>
    </font>
    <font>
      <sz val="12"/>
      <color theme="0"/>
      <name val="Calibri"/>
      <family val="2"/>
      <scheme val="minor"/>
    </font>
    <font>
      <b/>
      <sz val="12"/>
      <color theme="0"/>
      <name val="Calibri"/>
      <family val="2"/>
      <scheme val="minor"/>
    </font>
    <font>
      <b/>
      <sz val="18"/>
      <color theme="1"/>
      <name val="Calibri"/>
      <family val="2"/>
      <scheme val="minor"/>
    </font>
    <font>
      <b/>
      <sz val="14"/>
      <color theme="1"/>
      <name val="Calibri"/>
      <family val="2"/>
      <scheme val="minor"/>
    </font>
    <font>
      <b/>
      <sz val="20"/>
      <color theme="1"/>
      <name val="Calibri"/>
      <family val="2"/>
      <scheme val="minor"/>
    </font>
    <font>
      <u/>
      <sz val="12"/>
      <color theme="10"/>
      <name val="Calibri"/>
      <family val="2"/>
    </font>
    <font>
      <b/>
      <i/>
      <sz val="12"/>
      <color theme="1"/>
      <name val="Calibri"/>
      <family val="2"/>
      <scheme val="minor"/>
    </font>
  </fonts>
  <fills count="7">
    <fill>
      <patternFill patternType="none"/>
    </fill>
    <fill>
      <patternFill patternType="gray125"/>
    </fill>
    <fill>
      <patternFill patternType="solid">
        <fgColor theme="6"/>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9BBB59"/>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2">
    <xf numFmtId="0" fontId="0" fillId="0" borderId="0" xfId="0"/>
    <xf numFmtId="0" fontId="4" fillId="0" borderId="0" xfId="0" applyFont="1"/>
    <xf numFmtId="49" fontId="0" fillId="0" borderId="0" xfId="0" applyNumberFormat="1" applyAlignment="1">
      <alignment textRotation="90"/>
    </xf>
    <xf numFmtId="49" fontId="4" fillId="2" borderId="0" xfId="0" applyNumberFormat="1" applyFont="1" applyFill="1" applyAlignment="1">
      <alignment textRotation="90"/>
    </xf>
    <xf numFmtId="49" fontId="4" fillId="2" borderId="0" xfId="0" applyNumberFormat="1" applyFont="1" applyFill="1" applyAlignment="1"/>
    <xf numFmtId="49" fontId="0" fillId="0" borderId="0" xfId="0" applyNumberFormat="1" applyFont="1" applyAlignment="1"/>
    <xf numFmtId="0" fontId="4" fillId="2" borderId="0" xfId="0" applyFont="1" applyFill="1" applyAlignment="1">
      <alignment wrapText="1"/>
    </xf>
    <xf numFmtId="0" fontId="0" fillId="0" borderId="0" xfId="0" applyAlignment="1">
      <alignment vertical="top" wrapText="1"/>
    </xf>
    <xf numFmtId="0" fontId="0" fillId="3" borderId="0" xfId="0" applyFont="1" applyFill="1" applyAlignment="1">
      <alignment vertical="top" wrapText="1"/>
    </xf>
    <xf numFmtId="0" fontId="0" fillId="3" borderId="0" xfId="0" applyFill="1" applyAlignment="1">
      <alignment vertical="top" wrapText="1"/>
    </xf>
    <xf numFmtId="0" fontId="0" fillId="0" borderId="0" xfId="0" applyFont="1" applyAlignment="1">
      <alignment vertical="top" wrapText="1"/>
    </xf>
    <xf numFmtId="0" fontId="0" fillId="4" borderId="0" xfId="0" applyFont="1" applyFill="1" applyAlignment="1">
      <alignment vertical="top" wrapText="1"/>
    </xf>
    <xf numFmtId="0" fontId="0" fillId="4" borderId="0" xfId="0" applyFill="1" applyAlignment="1">
      <alignment vertical="top" wrapText="1"/>
    </xf>
    <xf numFmtId="49" fontId="0" fillId="4" borderId="0" xfId="0" applyNumberFormat="1" applyFill="1" applyAlignment="1">
      <alignment textRotation="90"/>
    </xf>
    <xf numFmtId="49" fontId="0" fillId="4" borderId="0" xfId="0" applyNumberFormat="1" applyFont="1" applyFill="1" applyAlignment="1"/>
    <xf numFmtId="0" fontId="0" fillId="4" borderId="0" xfId="0" applyFill="1"/>
    <xf numFmtId="0" fontId="4" fillId="0" borderId="0" xfId="0" applyFont="1" applyAlignment="1"/>
    <xf numFmtId="49" fontId="0" fillId="0" borderId="0" xfId="0" applyNumberFormat="1" applyAlignment="1">
      <alignment vertical="top" wrapText="1"/>
    </xf>
    <xf numFmtId="0" fontId="4" fillId="0" borderId="0" xfId="0" applyFont="1" applyAlignment="1">
      <alignment vertical="top" wrapText="1"/>
    </xf>
    <xf numFmtId="49" fontId="4" fillId="5" borderId="0" xfId="0" applyNumberFormat="1" applyFont="1" applyFill="1" applyAlignment="1"/>
    <xf numFmtId="49" fontId="0" fillId="0" borderId="1" xfId="0" applyNumberFormat="1" applyBorder="1" applyAlignment="1">
      <alignment textRotation="90"/>
    </xf>
    <xf numFmtId="49" fontId="0" fillId="3" borderId="1" xfId="0" applyNumberFormat="1" applyFill="1" applyBorder="1" applyAlignment="1">
      <alignment textRotation="90"/>
    </xf>
    <xf numFmtId="0" fontId="4" fillId="5" borderId="0" xfId="0" applyFont="1" applyFill="1" applyAlignment="1"/>
    <xf numFmtId="0" fontId="4" fillId="5" borderId="0" xfId="0" applyFont="1" applyFill="1" applyAlignment="1">
      <alignment vertical="top"/>
    </xf>
    <xf numFmtId="0" fontId="0" fillId="0" borderId="0" xfId="0" applyFont="1" applyFill="1" applyAlignment="1">
      <alignment vertical="top" wrapText="1"/>
    </xf>
    <xf numFmtId="0" fontId="0" fillId="0" borderId="0" xfId="0" applyFill="1" applyAlignment="1">
      <alignment vertical="top" wrapText="1"/>
    </xf>
    <xf numFmtId="49" fontId="5" fillId="0" borderId="0" xfId="0" applyNumberFormat="1" applyFont="1" applyAlignment="1">
      <alignment vertical="top"/>
    </xf>
    <xf numFmtId="0" fontId="0" fillId="3" borderId="0" xfId="0" quotePrefix="1" applyFill="1" applyAlignment="1">
      <alignment vertical="top" wrapText="1"/>
    </xf>
    <xf numFmtId="0" fontId="0" fillId="0" borderId="0" xfId="0" applyFill="1"/>
    <xf numFmtId="0" fontId="4" fillId="0" borderId="0" xfId="0" applyFont="1" applyFill="1" applyAlignment="1">
      <alignment vertical="top" wrapText="1"/>
    </xf>
    <xf numFmtId="0" fontId="6" fillId="4" borderId="0" xfId="0" applyFont="1" applyFill="1" applyAlignment="1">
      <alignment textRotation="90"/>
    </xf>
    <xf numFmtId="0" fontId="0" fillId="4" borderId="0" xfId="0" applyFill="1" applyAlignment="1">
      <alignment textRotation="90"/>
    </xf>
    <xf numFmtId="0" fontId="0" fillId="0" borderId="0" xfId="0" applyAlignment="1">
      <alignment textRotation="90"/>
    </xf>
    <xf numFmtId="0" fontId="4" fillId="3" borderId="0" xfId="0" applyFont="1" applyFill="1" applyAlignment="1">
      <alignment textRotation="90"/>
    </xf>
    <xf numFmtId="0" fontId="4" fillId="0" borderId="0" xfId="0" applyFont="1" applyAlignment="1">
      <alignment textRotation="90"/>
    </xf>
    <xf numFmtId="0" fontId="4" fillId="0" borderId="0" xfId="0" applyFont="1" applyFill="1" applyAlignment="1">
      <alignment textRotation="90"/>
    </xf>
    <xf numFmtId="0" fontId="0" fillId="0" borderId="0" xfId="0" applyFont="1" applyFill="1" applyAlignment="1">
      <alignment textRotation="90"/>
    </xf>
    <xf numFmtId="0" fontId="4" fillId="5" borderId="0" xfId="0" applyFont="1" applyFill="1" applyAlignment="1">
      <alignment textRotation="90"/>
    </xf>
    <xf numFmtId="49" fontId="0" fillId="4" borderId="0" xfId="0" applyNumberFormat="1" applyFont="1" applyFill="1" applyAlignment="1">
      <alignment vertical="top"/>
    </xf>
    <xf numFmtId="49" fontId="0" fillId="0" borderId="0" xfId="0" applyNumberFormat="1" applyFont="1" applyAlignment="1">
      <alignment vertical="top"/>
    </xf>
    <xf numFmtId="49" fontId="0" fillId="3" borderId="0" xfId="0" applyNumberFormat="1" applyFont="1" applyFill="1" applyAlignment="1">
      <alignment vertical="top"/>
    </xf>
    <xf numFmtId="49" fontId="0" fillId="0" borderId="0" xfId="0" applyNumberFormat="1" applyFont="1" applyFill="1" applyAlignment="1">
      <alignment vertical="top"/>
    </xf>
    <xf numFmtId="49" fontId="0" fillId="5" borderId="0" xfId="0" applyNumberFormat="1" applyFont="1" applyFill="1" applyAlignment="1">
      <alignment vertical="top"/>
    </xf>
    <xf numFmtId="0" fontId="5" fillId="0" borderId="0" xfId="0" applyFont="1" applyAlignment="1">
      <alignment vertical="top" wrapText="1"/>
    </xf>
    <xf numFmtId="0" fontId="0" fillId="0" borderId="0" xfId="0" applyFont="1"/>
    <xf numFmtId="0" fontId="0" fillId="0" borderId="0" xfId="0" applyFont="1" applyAlignment="1">
      <alignment textRotation="90"/>
    </xf>
    <xf numFmtId="49" fontId="0" fillId="2" borderId="0" xfId="0" applyNumberFormat="1" applyFill="1" applyAlignment="1"/>
    <xf numFmtId="49" fontId="0" fillId="3" borderId="0" xfId="0" applyNumberFormat="1" applyFill="1" applyAlignment="1"/>
    <xf numFmtId="49" fontId="8" fillId="0" borderId="1" xfId="0" applyNumberFormat="1" applyFont="1" applyBorder="1" applyAlignment="1">
      <alignment textRotation="90"/>
    </xf>
    <xf numFmtId="49" fontId="8" fillId="3" borderId="1" xfId="0" applyNumberFormat="1" applyFont="1" applyFill="1" applyBorder="1" applyAlignment="1">
      <alignment textRotation="90"/>
    </xf>
    <xf numFmtId="49" fontId="9" fillId="5" borderId="1" xfId="0" applyNumberFormat="1" applyFont="1" applyFill="1" applyBorder="1" applyAlignment="1">
      <alignment textRotation="90"/>
    </xf>
    <xf numFmtId="0" fontId="0" fillId="0" borderId="0" xfId="0" applyNumberFormat="1" applyAlignment="1"/>
    <xf numFmtId="49" fontId="8" fillId="0" borderId="1" xfId="0" applyNumberFormat="1" applyFont="1" applyBorder="1" applyAlignment="1">
      <alignment horizontal="center" vertical="center" textRotation="90"/>
    </xf>
    <xf numFmtId="0" fontId="0" fillId="4" borderId="0" xfId="0" applyFill="1" applyAlignment="1">
      <alignment horizontal="left"/>
    </xf>
    <xf numFmtId="49" fontId="7" fillId="6" borderId="0" xfId="0" applyNumberFormat="1" applyFont="1" applyFill="1" applyAlignment="1">
      <alignment horizontal="left" textRotation="90"/>
    </xf>
    <xf numFmtId="0" fontId="0" fillId="0" borderId="0" xfId="0"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0" xfId="0" applyFill="1" applyAlignment="1">
      <alignment horizontal="left"/>
    </xf>
    <xf numFmtId="0" fontId="0" fillId="0" borderId="0" xfId="0" applyFill="1" applyAlignment="1">
      <alignment horizontal="left" vertical="top"/>
    </xf>
    <xf numFmtId="0" fontId="0" fillId="0" borderId="0" xfId="0" applyAlignment="1">
      <alignment horizontal="left" vertical="center"/>
    </xf>
    <xf numFmtId="0" fontId="4" fillId="0" borderId="0" xfId="0" applyFont="1" applyAlignment="1">
      <alignment horizontal="left"/>
    </xf>
    <xf numFmtId="0" fontId="4" fillId="5" borderId="0" xfId="0" applyFont="1" applyFill="1" applyAlignment="1">
      <alignment horizontal="left"/>
    </xf>
    <xf numFmtId="16" fontId="0" fillId="0" borderId="0" xfId="0" applyNumberFormat="1" applyAlignment="1">
      <alignment horizontal="left"/>
    </xf>
    <xf numFmtId="0" fontId="0" fillId="0" borderId="0" xfId="0" applyFont="1" applyAlignment="1">
      <alignment horizontal="left" vertical="center"/>
    </xf>
    <xf numFmtId="49" fontId="4" fillId="0" borderId="0" xfId="0" applyNumberFormat="1" applyFont="1" applyAlignment="1">
      <alignment vertical="top" wrapText="1"/>
    </xf>
    <xf numFmtId="49" fontId="0" fillId="0" borderId="0" xfId="0" applyNumberFormat="1" applyAlignment="1">
      <alignment vertical="top"/>
    </xf>
    <xf numFmtId="0" fontId="10" fillId="0" borderId="0" xfId="0" applyFont="1" applyAlignment="1">
      <alignment horizontal="left"/>
    </xf>
    <xf numFmtId="0" fontId="11" fillId="0" borderId="0" xfId="0" applyFont="1"/>
    <xf numFmtId="0" fontId="12" fillId="4" borderId="0" xfId="0" applyFont="1" applyFill="1" applyAlignment="1">
      <alignment horizontal="left"/>
    </xf>
    <xf numFmtId="0" fontId="13" fillId="0" borderId="0" xfId="1" applyAlignment="1" applyProtection="1"/>
    <xf numFmtId="0" fontId="14"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5"/>
  <c:chart>
    <c:autoTitleDeleted val="1"/>
    <c:plotArea>
      <c:layout>
        <c:manualLayout>
          <c:layoutTarget val="inner"/>
          <c:xMode val="edge"/>
          <c:yMode val="edge"/>
          <c:x val="0.25211909534930182"/>
          <c:y val="8.993497434442356E-2"/>
          <c:w val="0.47962083479722595"/>
          <c:h val="0.82313305431415673"/>
        </c:manualLayout>
      </c:layout>
      <c:radarChart>
        <c:radarStyle val="filled"/>
        <c:ser>
          <c:idx val="0"/>
          <c:order val="0"/>
          <c:tx>
            <c:strRef>
              <c:f>Questionnaire!$C$3</c:f>
              <c:strCache>
                <c:ptCount val="1"/>
                <c:pt idx="0">
                  <c:v>Requirement</c:v>
                </c:pt>
              </c:strCache>
            </c:strRef>
          </c:tx>
          <c:spPr>
            <a:solidFill>
              <a:srgbClr val="9BBB59"/>
            </a:solidFill>
            <a:ln w="25400">
              <a:noFill/>
            </a:ln>
          </c:spPr>
          <c:cat>
            <c:strRef>
              <c:f>(Questionnaire!$A$5,Questionnaire!$A$11,Questionnaire!$A$22,Questionnaire!$A$33,Questionnaire!$A$48,Questionnaire!$A$61,Questionnaire!$A$64,Questionnaire!$A$83,Questionnaire!$A$88,Questionnaire!$A$93,Questionnaire!$A$103,Questionnaire!$A$112)</c:f>
              <c:strCache>
                <c:ptCount val="12"/>
                <c:pt idx="0">
                  <c:v>1. Inventory of Authorized and Unauthorized Devices </c:v>
                </c:pt>
                <c:pt idx="1">
                  <c:v>2. Secure Configurations for Software on Workstations and Servers </c:v>
                </c:pt>
                <c:pt idx="2">
                  <c:v>3. Boundary Defense &amp; Secure Configurations for Network Devices</c:v>
                </c:pt>
                <c:pt idx="3">
                  <c:v>4. Maintenance, Monitoring, and Analysis of Security Audit Logs </c:v>
                </c:pt>
                <c:pt idx="4">
                  <c:v>5. Application Software Security </c:v>
                </c:pt>
                <c:pt idx="5">
                  <c:v>6. Controlled Use of Administrative Privileges </c:v>
                </c:pt>
                <c:pt idx="6">
                  <c:v>7. Controlled Access Based on the Need to Know</c:v>
                </c:pt>
                <c:pt idx="7">
                  <c:v>8. Continuous Vulnerability Assessment and Remediation </c:v>
                </c:pt>
                <c:pt idx="8">
                  <c:v>9. Account Monitoring and Control </c:v>
                </c:pt>
                <c:pt idx="9">
                  <c:v>10. Privacy</c:v>
                </c:pt>
                <c:pt idx="10">
                  <c:v>11. Data Recovery &amp; Incident Response Capability </c:v>
                </c:pt>
                <c:pt idx="11">
                  <c:v>12. Security Skills Assessment and Appropriate Training </c:v>
                </c:pt>
              </c:strCache>
            </c:strRef>
          </c:cat>
          <c:val>
            <c:numRef>
              <c:f>(Questionnaire!$I$5,Questionnaire!$I$11,Questionnaire!$I$22,Questionnaire!$I$33,Questionnaire!$I$48,Questionnaire!$I$61,Questionnaire!$I$64,Questionnaire!$I$83,Questionnaire!$I$88,Questionnaire!$I$93,Questionnaire!$I$103,Questionnaire!$I$112)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axId val="163443072"/>
        <c:axId val="163444608"/>
      </c:radarChart>
      <c:catAx>
        <c:axId val="163443072"/>
        <c:scaling>
          <c:orientation val="minMax"/>
        </c:scaling>
        <c:axPos val="b"/>
        <c:majorGridlines>
          <c:spPr>
            <a:ln w="3175">
              <a:solidFill>
                <a:srgbClr val="808080"/>
              </a:solidFill>
              <a:prstDash val="solid"/>
            </a:ln>
          </c:spPr>
        </c:majorGridlines>
        <c:numFmt formatCode="General" sourceLinked="1"/>
        <c:tickLblPos val="nextTo"/>
        <c:crossAx val="163444608"/>
        <c:crosses val="autoZero"/>
        <c:lblAlgn val="ctr"/>
        <c:lblOffset val="100"/>
      </c:catAx>
      <c:valAx>
        <c:axId val="163444608"/>
        <c:scaling>
          <c:orientation val="minMax"/>
        </c:scaling>
        <c:axPos val="l"/>
        <c:majorGridlines>
          <c:spPr>
            <a:ln w="3175">
              <a:solidFill>
                <a:srgbClr val="808080"/>
              </a:solidFill>
              <a:prstDash val="solid"/>
            </a:ln>
          </c:spPr>
        </c:majorGridlines>
        <c:numFmt formatCode="@" sourceLinked="1"/>
        <c:tickLblPos val="nextTo"/>
        <c:spPr>
          <a:ln w="3175">
            <a:solidFill>
              <a:srgbClr val="808080"/>
            </a:solidFill>
            <a:prstDash val="solid"/>
          </a:ln>
        </c:spPr>
        <c:crossAx val="163443072"/>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printSettings>
    <c:headerFooter alignWithMargins="0"/>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5467350</xdr:colOff>
      <xdr:row>0</xdr:row>
      <xdr:rowOff>152400</xdr:rowOff>
    </xdr:from>
    <xdr:to>
      <xdr:col>0</xdr:col>
      <xdr:colOff>6704838</xdr:colOff>
      <xdr:row>0</xdr:row>
      <xdr:rowOff>944880</xdr:rowOff>
    </xdr:to>
    <xdr:pic>
      <xdr:nvPicPr>
        <xdr:cNvPr id="2" name="Picture 1" descr="CSC.jpg"/>
        <xdr:cNvPicPr>
          <a:picLocks noChangeAspect="1"/>
        </xdr:cNvPicPr>
      </xdr:nvPicPr>
      <xdr:blipFill>
        <a:blip xmlns:r="http://schemas.openxmlformats.org/officeDocument/2006/relationships" r:embed="rId1"/>
        <a:stretch>
          <a:fillRect/>
        </a:stretch>
      </xdr:blipFill>
      <xdr:spPr>
        <a:xfrm>
          <a:off x="5467350" y="152400"/>
          <a:ext cx="1237488" cy="792480"/>
        </a:xfrm>
        <a:prstGeom prst="rect">
          <a:avLst/>
        </a:prstGeom>
      </xdr:spPr>
    </xdr:pic>
    <xdr:clientData/>
  </xdr:twoCellAnchor>
  <xdr:twoCellAnchor editAs="oneCell">
    <xdr:from>
      <xdr:col>0</xdr:col>
      <xdr:colOff>247650</xdr:colOff>
      <xdr:row>0</xdr:row>
      <xdr:rowOff>333375</xdr:rowOff>
    </xdr:from>
    <xdr:to>
      <xdr:col>0</xdr:col>
      <xdr:colOff>1676400</xdr:colOff>
      <xdr:row>0</xdr:row>
      <xdr:rowOff>781050</xdr:rowOff>
    </xdr:to>
    <xdr:pic>
      <xdr:nvPicPr>
        <xdr:cNvPr id="6145" name="Picture 1"/>
        <xdr:cNvPicPr>
          <a:picLocks noChangeAspect="1" noChangeArrowheads="1"/>
        </xdr:cNvPicPr>
      </xdr:nvPicPr>
      <xdr:blipFill>
        <a:blip xmlns:r="http://schemas.openxmlformats.org/officeDocument/2006/relationships" r:embed="rId2"/>
        <a:srcRect/>
        <a:stretch>
          <a:fillRect/>
        </a:stretch>
      </xdr:blipFill>
      <xdr:spPr bwMode="auto">
        <a:xfrm>
          <a:off x="247650" y="333375"/>
          <a:ext cx="1428750" cy="4476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xdr:row>
      <xdr:rowOff>66675</xdr:rowOff>
    </xdr:from>
    <xdr:to>
      <xdr:col>10</xdr:col>
      <xdr:colOff>381000</xdr:colOff>
      <xdr:row>20</xdr:row>
      <xdr:rowOff>161925</xdr:rowOff>
    </xdr:to>
    <xdr:pic>
      <xdr:nvPicPr>
        <xdr:cNvPr id="2633" name="Kuva 1"/>
        <xdr:cNvPicPr>
          <a:picLocks noChangeAspect="1"/>
        </xdr:cNvPicPr>
      </xdr:nvPicPr>
      <xdr:blipFill>
        <a:blip xmlns:r="http://schemas.openxmlformats.org/officeDocument/2006/relationships" r:embed="rId1"/>
        <a:srcRect/>
        <a:stretch>
          <a:fillRect/>
        </a:stretch>
      </xdr:blipFill>
      <xdr:spPr bwMode="auto">
        <a:xfrm>
          <a:off x="876300" y="466725"/>
          <a:ext cx="7791450" cy="3695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19051</xdr:rowOff>
    </xdr:from>
    <xdr:to>
      <xdr:col>8</xdr:col>
      <xdr:colOff>781051</xdr:colOff>
      <xdr:row>26</xdr:row>
      <xdr:rowOff>123825</xdr:rowOff>
    </xdr:to>
    <xdr:graphicFrame macro="">
      <xdr:nvGraphicFramePr>
        <xdr:cNvPr id="2539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kantarainitiative.org/confluence/download/attachments/41649275/Kantara+IAF-1400-Service+Assessment+Criteria.pdf?version=1&amp;modificationDate=1272504049000" TargetMode="External"/></Relationships>
</file>

<file path=xl/worksheets/sheet1.xml><?xml version="1.0" encoding="utf-8"?>
<worksheet xmlns="http://schemas.openxmlformats.org/spreadsheetml/2006/main" xmlns:r="http://schemas.openxmlformats.org/officeDocument/2006/relationships">
  <dimension ref="A1:A6"/>
  <sheetViews>
    <sheetView tabSelected="1" workbookViewId="0"/>
  </sheetViews>
  <sheetFormatPr defaultRowHeight="15.75"/>
  <cols>
    <col min="1" max="1" width="91.5" customWidth="1"/>
  </cols>
  <sheetData>
    <row r="1" spans="1:1" ht="84.75" customHeight="1"/>
    <row r="2" spans="1:1" ht="31.5" customHeight="1">
      <c r="A2" s="67" t="s">
        <v>276</v>
      </c>
    </row>
    <row r="4" spans="1:1" ht="18.75">
      <c r="A4" s="68" t="s">
        <v>275</v>
      </c>
    </row>
    <row r="6" spans="1:1" ht="409.5" customHeight="1">
      <c r="A6" s="7" t="s">
        <v>291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
  <sheetViews>
    <sheetView topLeftCell="A16" workbookViewId="0">
      <selection activeCell="Q30" sqref="Q30"/>
    </sheetView>
  </sheetViews>
  <sheetFormatPr defaultColWidth="10.875" defaultRowHeight="15.75"/>
  <cols>
    <col min="1" max="16384" width="10.875" style="15"/>
  </cols>
  <sheetData/>
  <pageMargins left="0.75" right="0.75" top="1" bottom="1" header="0.5" footer="0.5"/>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sheetPr codeName="Sheet1">
    <pageSetUpPr autoPageBreaks="0"/>
  </sheetPr>
  <dimension ref="A1:K113"/>
  <sheetViews>
    <sheetView zoomScale="85" zoomScaleNormal="85" workbookViewId="0">
      <pane ySplit="3" topLeftCell="A4" activePane="bottomLeft" state="frozen"/>
      <selection pane="bottomLeft" activeCell="A112" sqref="A112"/>
    </sheetView>
  </sheetViews>
  <sheetFormatPr defaultColWidth="11" defaultRowHeight="15.75" outlineLevelRow="2"/>
  <cols>
    <col min="1" max="1" width="7.375" style="55" customWidth="1"/>
    <col min="2" max="2" width="4.125" style="32" customWidth="1"/>
    <col min="3" max="3" width="32.5" style="10" customWidth="1"/>
    <col min="4" max="4" width="27.375" style="7" customWidth="1"/>
    <col min="5" max="5" width="18.875" style="7" customWidth="1"/>
    <col min="6" max="8" width="4.125" style="2" customWidth="1"/>
    <col min="9" max="9" width="5.625" style="5" customWidth="1"/>
    <col min="10" max="10" width="8.625" style="39" customWidth="1"/>
    <col min="11" max="11" width="32.125" customWidth="1"/>
  </cols>
  <sheetData>
    <row r="1" spans="1:10" ht="26.25">
      <c r="A1" s="69" t="s">
        <v>189</v>
      </c>
      <c r="B1" s="30"/>
      <c r="C1" s="11"/>
      <c r="D1" s="12"/>
      <c r="E1" s="12"/>
      <c r="F1" s="13"/>
      <c r="G1" s="13"/>
      <c r="H1" s="13"/>
      <c r="I1" s="14"/>
      <c r="J1" s="38"/>
    </row>
    <row r="2" spans="1:10">
      <c r="A2" s="53" t="s">
        <v>51</v>
      </c>
      <c r="B2" s="31"/>
      <c r="C2" s="11"/>
      <c r="D2" s="12" t="s">
        <v>281</v>
      </c>
      <c r="E2" s="12"/>
      <c r="F2" s="13"/>
      <c r="G2" s="13"/>
      <c r="H2" s="13"/>
      <c r="I2" s="14"/>
      <c r="J2" s="38"/>
    </row>
    <row r="3" spans="1:10" s="1" customFormat="1" ht="114.75">
      <c r="A3" s="54"/>
      <c r="B3" s="3" t="s">
        <v>99</v>
      </c>
      <c r="C3" s="6" t="s">
        <v>1</v>
      </c>
      <c r="D3" s="6" t="s">
        <v>2</v>
      </c>
      <c r="E3" s="6" t="s">
        <v>35</v>
      </c>
      <c r="F3" s="3" t="s">
        <v>3</v>
      </c>
      <c r="G3" s="3" t="s">
        <v>4</v>
      </c>
      <c r="H3" s="3" t="s">
        <v>114</v>
      </c>
      <c r="I3" s="4" t="s">
        <v>5</v>
      </c>
      <c r="J3" s="46" t="s">
        <v>6</v>
      </c>
    </row>
    <row r="4" spans="1:10">
      <c r="F4" s="20"/>
      <c r="G4" s="20"/>
      <c r="H4" s="20"/>
    </row>
    <row r="5" spans="1:10" outlineLevel="1">
      <c r="A5" s="56" t="s">
        <v>169</v>
      </c>
      <c r="B5" s="33"/>
      <c r="C5" s="8"/>
      <c r="D5" s="9"/>
      <c r="E5" s="9"/>
      <c r="F5" s="21"/>
      <c r="G5" s="21"/>
      <c r="H5" s="21"/>
      <c r="I5" s="47">
        <f>SUM(I6:I10)</f>
        <v>0</v>
      </c>
      <c r="J5" s="40"/>
    </row>
    <row r="6" spans="1:10" ht="63" outlineLevel="1">
      <c r="A6" s="63" t="s">
        <v>192</v>
      </c>
      <c r="B6" s="34" t="s">
        <v>0</v>
      </c>
      <c r="C6" s="18" t="s">
        <v>90</v>
      </c>
      <c r="D6" s="18" t="s">
        <v>283</v>
      </c>
      <c r="F6" s="52" t="b">
        <v>0</v>
      </c>
      <c r="G6" s="52" t="b">
        <v>0</v>
      </c>
      <c r="H6" s="52" t="b">
        <v>0</v>
      </c>
      <c r="I6" s="51" t="str">
        <f>IF(F6=TRUE,(1),"")</f>
        <v/>
      </c>
      <c r="J6" s="39" t="s">
        <v>23</v>
      </c>
    </row>
    <row r="7" spans="1:10" ht="63" outlineLevel="1">
      <c r="B7" s="34" t="s">
        <v>0</v>
      </c>
      <c r="C7" s="18"/>
      <c r="D7" s="18" t="s">
        <v>116</v>
      </c>
      <c r="F7" s="52" t="b">
        <v>0</v>
      </c>
      <c r="G7" s="52" t="b">
        <v>0</v>
      </c>
      <c r="H7" s="52" t="b">
        <v>0</v>
      </c>
      <c r="I7" s="51" t="str">
        <f>IF(F7=TRUE,(1),"")</f>
        <v/>
      </c>
    </row>
    <row r="8" spans="1:10" ht="78.75" outlineLevel="1">
      <c r="A8" s="55" t="s">
        <v>193</v>
      </c>
      <c r="B8" s="34" t="s">
        <v>0</v>
      </c>
      <c r="C8" s="18" t="s">
        <v>73</v>
      </c>
      <c r="D8" s="18" t="s">
        <v>287</v>
      </c>
      <c r="F8" s="52" t="b">
        <v>0</v>
      </c>
      <c r="G8" s="52"/>
      <c r="H8" s="52"/>
      <c r="I8" s="51" t="str">
        <f>IF(F8=TRUE,(1),"")</f>
        <v/>
      </c>
      <c r="J8" s="39" t="s">
        <v>13</v>
      </c>
    </row>
    <row r="9" spans="1:10" ht="47.25" outlineLevel="1">
      <c r="B9" s="45" t="s">
        <v>95</v>
      </c>
      <c r="D9" s="7" t="s">
        <v>284</v>
      </c>
      <c r="F9" s="52" t="b">
        <v>0</v>
      </c>
      <c r="G9" s="52" t="b">
        <v>0</v>
      </c>
      <c r="H9" s="52" t="b">
        <v>0</v>
      </c>
      <c r="I9" s="51" t="str">
        <f>IF(F9=TRUE,(1),"")</f>
        <v/>
      </c>
    </row>
    <row r="10" spans="1:10" s="44" customFormat="1" ht="110.25" outlineLevel="1">
      <c r="A10" s="57"/>
      <c r="B10" s="45" t="s">
        <v>95</v>
      </c>
      <c r="C10" s="10"/>
      <c r="D10" s="10" t="s">
        <v>117</v>
      </c>
      <c r="E10" s="10"/>
      <c r="F10" s="52" t="b">
        <v>0</v>
      </c>
      <c r="G10" s="52" t="b">
        <v>0</v>
      </c>
      <c r="H10" s="52" t="b">
        <v>0</v>
      </c>
      <c r="I10" s="51" t="str">
        <f>IF((F10=TRUE),1,"")</f>
        <v/>
      </c>
      <c r="J10" s="39"/>
    </row>
    <row r="11" spans="1:10">
      <c r="A11" s="56" t="s">
        <v>168</v>
      </c>
      <c r="B11" s="33"/>
      <c r="C11" s="8"/>
      <c r="D11" s="9"/>
      <c r="E11" s="9"/>
      <c r="F11" s="49"/>
      <c r="G11" s="49"/>
      <c r="H11" s="49"/>
      <c r="I11" s="47">
        <f>SUM(I12:I21)</f>
        <v>0</v>
      </c>
      <c r="J11" s="40"/>
    </row>
    <row r="12" spans="1:10" ht="162.75" customHeight="1" outlineLevel="1">
      <c r="A12" s="55" t="s">
        <v>194</v>
      </c>
      <c r="B12" s="34" t="s">
        <v>0</v>
      </c>
      <c r="C12" s="18" t="s">
        <v>96</v>
      </c>
      <c r="D12" s="18" t="s">
        <v>118</v>
      </c>
      <c r="F12" s="48" t="b">
        <v>0</v>
      </c>
      <c r="G12" s="48" t="b">
        <v>0</v>
      </c>
      <c r="H12" s="48" t="b">
        <v>0</v>
      </c>
      <c r="I12" s="51" t="str">
        <f>IF(F12=TRUE,(4/6),"")</f>
        <v/>
      </c>
      <c r="J12" s="39" t="s">
        <v>18</v>
      </c>
    </row>
    <row r="13" spans="1:10" ht="83.25" customHeight="1" outlineLevel="1">
      <c r="B13" s="34" t="s">
        <v>0</v>
      </c>
      <c r="C13" s="18"/>
      <c r="D13" s="18" t="s">
        <v>119</v>
      </c>
      <c r="F13" s="48" t="b">
        <v>0</v>
      </c>
      <c r="G13" s="48"/>
      <c r="H13" s="48"/>
      <c r="I13" s="51" t="str">
        <f>IF(F13=TRUE,(4/6),"")</f>
        <v/>
      </c>
    </row>
    <row r="14" spans="1:10" ht="63" outlineLevel="1">
      <c r="B14" s="34" t="s">
        <v>0</v>
      </c>
      <c r="C14" s="18"/>
      <c r="D14" s="18" t="s">
        <v>120</v>
      </c>
      <c r="F14" s="48" t="b">
        <v>0</v>
      </c>
      <c r="G14" s="48"/>
      <c r="H14" s="48"/>
      <c r="I14" s="51" t="str">
        <f>IF(F14=TRUE,(4/6),"")</f>
        <v/>
      </c>
    </row>
    <row r="15" spans="1:10" ht="78.75" outlineLevel="1">
      <c r="A15" s="55" t="s">
        <v>195</v>
      </c>
      <c r="B15" s="34" t="s">
        <v>0</v>
      </c>
      <c r="C15" s="18" t="s">
        <v>91</v>
      </c>
      <c r="D15" s="18" t="s">
        <v>36</v>
      </c>
      <c r="F15" s="48" t="b">
        <v>0</v>
      </c>
      <c r="G15" s="48" t="b">
        <v>0</v>
      </c>
      <c r="H15" s="48" t="b">
        <v>0</v>
      </c>
      <c r="I15" s="51" t="str">
        <f>IF(F15=TRUE,(4/6),"")</f>
        <v/>
      </c>
      <c r="J15" s="39" t="s">
        <v>18</v>
      </c>
    </row>
    <row r="16" spans="1:10" ht="63" outlineLevel="1">
      <c r="A16" s="55" t="s">
        <v>196</v>
      </c>
      <c r="B16" s="34" t="s">
        <v>0</v>
      </c>
      <c r="C16" s="29" t="s">
        <v>46</v>
      </c>
      <c r="D16" s="18" t="s">
        <v>77</v>
      </c>
      <c r="F16" s="48" t="b">
        <v>0</v>
      </c>
      <c r="G16" s="48" t="b">
        <v>0</v>
      </c>
      <c r="H16" s="48"/>
      <c r="I16" s="51" t="str">
        <f>IF(F16=TRUE,(4/6),"")</f>
        <v/>
      </c>
    </row>
    <row r="17" spans="1:11" ht="47.25" outlineLevel="1">
      <c r="B17" s="32" t="s">
        <v>95</v>
      </c>
      <c r="C17" s="10" t="s">
        <v>74</v>
      </c>
      <c r="D17" s="7" t="s">
        <v>121</v>
      </c>
      <c r="F17" s="48" t="b">
        <v>0</v>
      </c>
      <c r="G17" s="48" t="b">
        <v>0</v>
      </c>
      <c r="H17" s="48" t="b">
        <v>0</v>
      </c>
      <c r="I17" s="51" t="str">
        <f t="shared" ref="I17:I21" si="0">IF(F17=TRUE,(2/6),"")</f>
        <v/>
      </c>
    </row>
    <row r="18" spans="1:11" ht="47.25" outlineLevel="1">
      <c r="A18" s="55" t="s">
        <v>197</v>
      </c>
      <c r="B18" s="32" t="s">
        <v>95</v>
      </c>
      <c r="D18" s="7" t="s">
        <v>122</v>
      </c>
      <c r="F18" s="48" t="b">
        <v>0</v>
      </c>
      <c r="G18" s="48" t="b">
        <v>0</v>
      </c>
      <c r="H18" s="48"/>
      <c r="I18" s="51" t="str">
        <f t="shared" si="0"/>
        <v/>
      </c>
    </row>
    <row r="19" spans="1:11" ht="47.25" outlineLevel="1">
      <c r="B19" s="32" t="s">
        <v>95</v>
      </c>
      <c r="C19" s="10" t="s">
        <v>75</v>
      </c>
      <c r="D19" s="7" t="s">
        <v>123</v>
      </c>
      <c r="F19" s="48" t="b">
        <v>0</v>
      </c>
      <c r="G19" s="48" t="b">
        <v>0</v>
      </c>
      <c r="H19" s="48"/>
      <c r="I19" s="51" t="str">
        <f t="shared" si="0"/>
        <v/>
      </c>
    </row>
    <row r="20" spans="1:11" ht="78.75" outlineLevel="1">
      <c r="A20" s="55" t="s">
        <v>198</v>
      </c>
      <c r="B20" s="32" t="s">
        <v>95</v>
      </c>
      <c r="D20" s="7" t="s">
        <v>124</v>
      </c>
      <c r="F20" s="48" t="b">
        <v>0</v>
      </c>
      <c r="G20" s="48" t="b">
        <v>0</v>
      </c>
      <c r="H20" s="48" t="b">
        <v>0</v>
      </c>
      <c r="I20" s="51" t="str">
        <f t="shared" si="0"/>
        <v/>
      </c>
    </row>
    <row r="21" spans="1:11" ht="47.25" outlineLevel="1">
      <c r="A21" s="55" t="s">
        <v>199</v>
      </c>
      <c r="B21" s="32" t="s">
        <v>95</v>
      </c>
      <c r="C21" s="10" t="s">
        <v>76</v>
      </c>
      <c r="D21" s="7" t="s">
        <v>280</v>
      </c>
      <c r="F21" s="48" t="b">
        <v>0</v>
      </c>
      <c r="G21" s="48" t="b">
        <v>0</v>
      </c>
      <c r="H21" s="48" t="b">
        <v>0</v>
      </c>
      <c r="I21" s="51" t="str">
        <f t="shared" si="0"/>
        <v/>
      </c>
    </row>
    <row r="22" spans="1:11">
      <c r="A22" s="56" t="s">
        <v>170</v>
      </c>
      <c r="B22" s="33"/>
      <c r="C22" s="8"/>
      <c r="D22" s="9"/>
      <c r="E22" s="9"/>
      <c r="F22" s="49"/>
      <c r="G22" s="49"/>
      <c r="H22" s="49"/>
      <c r="I22" s="47">
        <f>SUM(I23:I32)</f>
        <v>0</v>
      </c>
      <c r="J22" s="40"/>
    </row>
    <row r="23" spans="1:11" s="28" customFormat="1" ht="68.099999999999994" customHeight="1" outlineLevel="1">
      <c r="A23" s="58" t="s">
        <v>200</v>
      </c>
      <c r="B23" s="35" t="s">
        <v>0</v>
      </c>
      <c r="C23" s="18" t="s">
        <v>66</v>
      </c>
      <c r="D23" s="18" t="s">
        <v>125</v>
      </c>
      <c r="F23" s="48" t="b">
        <v>0</v>
      </c>
      <c r="G23" s="48"/>
      <c r="H23" s="48" t="b">
        <v>0</v>
      </c>
      <c r="I23" s="51" t="str">
        <f>IF(F23=TRUE,3/5,"")</f>
        <v/>
      </c>
      <c r="J23" s="41" t="s">
        <v>13</v>
      </c>
      <c r="K23" s="25"/>
    </row>
    <row r="24" spans="1:11" s="28" customFormat="1" ht="63" outlineLevel="1">
      <c r="A24" s="58"/>
      <c r="B24" s="35" t="s">
        <v>0</v>
      </c>
      <c r="C24" s="18"/>
      <c r="D24" s="18" t="s">
        <v>128</v>
      </c>
      <c r="F24" s="48" t="b">
        <v>0</v>
      </c>
      <c r="G24" s="48"/>
      <c r="H24" s="48" t="b">
        <v>0</v>
      </c>
      <c r="I24" s="51" t="str">
        <f>IF(F24=TRUE,3/5,"")</f>
        <v/>
      </c>
      <c r="J24" s="41"/>
      <c r="K24" s="25"/>
    </row>
    <row r="25" spans="1:11" s="28" customFormat="1" ht="63" outlineLevel="1">
      <c r="A25" s="58"/>
      <c r="B25" s="35" t="s">
        <v>0</v>
      </c>
      <c r="C25" s="18"/>
      <c r="D25" s="18" t="s">
        <v>126</v>
      </c>
      <c r="F25" s="48" t="b">
        <v>0</v>
      </c>
      <c r="G25" s="48"/>
      <c r="H25" s="48" t="s">
        <v>179</v>
      </c>
      <c r="I25" s="51" t="str">
        <f>IF(F25=TRUE,3/5,"")</f>
        <v/>
      </c>
      <c r="J25" s="41"/>
      <c r="K25" s="25"/>
    </row>
    <row r="26" spans="1:11" s="28" customFormat="1" ht="63" outlineLevel="1">
      <c r="A26" s="58"/>
      <c r="B26" s="35" t="s">
        <v>0</v>
      </c>
      <c r="C26" s="18"/>
      <c r="D26" s="18" t="s">
        <v>127</v>
      </c>
      <c r="F26" s="48" t="b">
        <v>0</v>
      </c>
      <c r="G26" s="48" t="b">
        <v>0</v>
      </c>
      <c r="H26" s="48" t="b">
        <v>0</v>
      </c>
      <c r="I26" s="51" t="str">
        <f>IF(F26=TRUE,3/5,"")</f>
        <v/>
      </c>
      <c r="J26" s="41"/>
      <c r="K26" s="25"/>
    </row>
    <row r="27" spans="1:11" s="28" customFormat="1" ht="207.75" customHeight="1" outlineLevel="1">
      <c r="A27" s="59" t="s">
        <v>201</v>
      </c>
      <c r="B27" s="35" t="s">
        <v>0</v>
      </c>
      <c r="C27" s="18" t="s">
        <v>37</v>
      </c>
      <c r="D27" s="18" t="s">
        <v>288</v>
      </c>
      <c r="E27" s="7"/>
      <c r="F27" s="48" t="b">
        <v>0</v>
      </c>
      <c r="G27" s="48"/>
      <c r="H27" s="48" t="b">
        <v>0</v>
      </c>
      <c r="I27" s="51" t="str">
        <f>IF(F27=TRUE,3/5,"")</f>
        <v/>
      </c>
      <c r="J27" s="39" t="s">
        <v>38</v>
      </c>
    </row>
    <row r="28" spans="1:11" s="28" customFormat="1" ht="237" customHeight="1" outlineLevel="1">
      <c r="A28" s="59" t="s">
        <v>202</v>
      </c>
      <c r="B28" s="36" t="s">
        <v>95</v>
      </c>
      <c r="C28" s="10" t="s">
        <v>41</v>
      </c>
      <c r="D28" s="7" t="s">
        <v>112</v>
      </c>
      <c r="E28" s="7"/>
      <c r="F28" s="48" t="b">
        <v>0</v>
      </c>
      <c r="G28" s="48" t="b">
        <v>0</v>
      </c>
      <c r="H28" s="48"/>
      <c r="I28" s="51" t="str">
        <f>IF(F28=TRUE,2/5,"")</f>
        <v/>
      </c>
      <c r="J28" s="39" t="s">
        <v>42</v>
      </c>
    </row>
    <row r="29" spans="1:11" s="28" customFormat="1" ht="141.75" outlineLevel="1">
      <c r="A29" s="59" t="s">
        <v>203</v>
      </c>
      <c r="B29" s="36" t="s">
        <v>95</v>
      </c>
      <c r="C29" s="10" t="s">
        <v>129</v>
      </c>
      <c r="D29" s="7" t="s">
        <v>80</v>
      </c>
      <c r="E29" s="7"/>
      <c r="F29" s="48" t="b">
        <v>0</v>
      </c>
      <c r="G29" s="48" t="b">
        <v>0</v>
      </c>
      <c r="H29" s="48"/>
      <c r="I29" s="51" t="str">
        <f>IF(F29=TRUE,2/5,"")</f>
        <v/>
      </c>
      <c r="J29" s="39"/>
    </row>
    <row r="30" spans="1:11" ht="189.75" customHeight="1" outlineLevel="1">
      <c r="A30" s="59" t="s">
        <v>204</v>
      </c>
      <c r="B30" s="36" t="s">
        <v>95</v>
      </c>
      <c r="C30" s="24" t="s">
        <v>130</v>
      </c>
      <c r="D30" s="7" t="s">
        <v>81</v>
      </c>
      <c r="F30" s="48" t="b">
        <v>0</v>
      </c>
      <c r="G30" s="48" t="b">
        <v>0</v>
      </c>
      <c r="H30" s="48"/>
      <c r="I30" s="51" t="str">
        <f>IF(F30=TRUE,2/5,"")</f>
        <v/>
      </c>
      <c r="J30" s="39" t="s">
        <v>13</v>
      </c>
    </row>
    <row r="31" spans="1:11" ht="47.25" outlineLevel="1">
      <c r="A31" s="59" t="s">
        <v>205</v>
      </c>
      <c r="B31" s="36" t="s">
        <v>95</v>
      </c>
      <c r="C31" s="43" t="s">
        <v>113</v>
      </c>
      <c r="D31" s="43" t="s">
        <v>88</v>
      </c>
      <c r="F31" s="48" t="b">
        <v>0</v>
      </c>
      <c r="G31" s="48" t="b">
        <v>0</v>
      </c>
      <c r="H31" s="48"/>
      <c r="I31" s="51" t="str">
        <f>IF(F31=TRUE,2/5,"")</f>
        <v/>
      </c>
      <c r="J31" s="39" t="s">
        <v>13</v>
      </c>
    </row>
    <row r="32" spans="1:11" ht="63" outlineLevel="1">
      <c r="A32" s="59" t="s">
        <v>206</v>
      </c>
      <c r="B32" s="36" t="s">
        <v>95</v>
      </c>
      <c r="C32" s="10" t="s">
        <v>78</v>
      </c>
      <c r="D32" s="7" t="s">
        <v>79</v>
      </c>
      <c r="F32" s="48" t="b">
        <v>0</v>
      </c>
      <c r="G32" s="48" t="b">
        <v>0</v>
      </c>
      <c r="H32" s="48" t="b">
        <v>0</v>
      </c>
      <c r="I32" s="51" t="str">
        <f>IF(F32=TRUE,2/5,"")</f>
        <v/>
      </c>
      <c r="J32" s="39" t="s">
        <v>13</v>
      </c>
    </row>
    <row r="33" spans="1:10">
      <c r="A33" s="56" t="s">
        <v>171</v>
      </c>
      <c r="B33" s="33"/>
      <c r="C33" s="8"/>
      <c r="D33" s="9"/>
      <c r="E33" s="27" t="s">
        <v>71</v>
      </c>
      <c r="F33" s="49"/>
      <c r="G33" s="49"/>
      <c r="H33" s="49"/>
      <c r="I33" s="47">
        <f>SUM(I34:I47)</f>
        <v>0</v>
      </c>
      <c r="J33" s="40"/>
    </row>
    <row r="34" spans="1:10" ht="63" outlineLevel="2">
      <c r="A34" s="59" t="s">
        <v>207</v>
      </c>
      <c r="B34" s="34" t="s">
        <v>0</v>
      </c>
      <c r="C34" s="18" t="s">
        <v>97</v>
      </c>
      <c r="D34" s="18" t="s">
        <v>131</v>
      </c>
      <c r="F34" s="48" t="b">
        <v>0</v>
      </c>
      <c r="G34" s="48" t="b">
        <v>0</v>
      </c>
      <c r="H34" s="48"/>
      <c r="I34" s="51" t="str">
        <f>IF(F34=TRUE,3/4,"")</f>
        <v/>
      </c>
      <c r="J34" s="39" t="s">
        <v>18</v>
      </c>
    </row>
    <row r="35" spans="1:10" ht="110.25" outlineLevel="2">
      <c r="B35" s="34" t="s">
        <v>0</v>
      </c>
      <c r="C35" s="18"/>
      <c r="D35" s="18" t="s">
        <v>132</v>
      </c>
      <c r="F35" s="48" t="b">
        <v>0</v>
      </c>
      <c r="G35" s="48" t="b">
        <v>0</v>
      </c>
      <c r="H35" s="48"/>
      <c r="I35" s="51" t="str">
        <f>IF(F35=TRUE,3/4,"")</f>
        <v/>
      </c>
    </row>
    <row r="36" spans="1:10" ht="63" outlineLevel="2">
      <c r="B36" s="34" t="s">
        <v>0</v>
      </c>
      <c r="C36" s="18"/>
      <c r="D36" s="18" t="s">
        <v>133</v>
      </c>
      <c r="F36" s="48" t="b">
        <v>0</v>
      </c>
      <c r="G36" s="48" t="b">
        <v>0</v>
      </c>
      <c r="H36" s="48" t="b">
        <v>0</v>
      </c>
      <c r="I36" s="51" t="str">
        <f>IF(F36=TRUE,3/4,"")</f>
        <v/>
      </c>
    </row>
    <row r="37" spans="1:10" ht="126" outlineLevel="2">
      <c r="A37" s="60" t="s">
        <v>208</v>
      </c>
      <c r="B37" s="34" t="s">
        <v>0</v>
      </c>
      <c r="C37" s="18" t="s">
        <v>30</v>
      </c>
      <c r="D37" s="18" t="s">
        <v>289</v>
      </c>
      <c r="F37" s="48" t="b">
        <v>0</v>
      </c>
      <c r="G37" s="48" t="b">
        <v>0</v>
      </c>
      <c r="H37" s="48"/>
      <c r="I37" s="51" t="str">
        <f>IF(F37=TRUE,3/4,"")</f>
        <v/>
      </c>
      <c r="J37" s="39" t="s">
        <v>18</v>
      </c>
    </row>
    <row r="38" spans="1:10" s="44" customFormat="1" ht="47.25" outlineLevel="2">
      <c r="A38" s="55" t="s">
        <v>209</v>
      </c>
      <c r="B38" s="45" t="s">
        <v>95</v>
      </c>
      <c r="C38" s="10" t="s">
        <v>28</v>
      </c>
      <c r="D38" s="10" t="s">
        <v>64</v>
      </c>
      <c r="E38" s="10"/>
      <c r="F38" s="48" t="b">
        <v>0</v>
      </c>
      <c r="G38" s="48" t="b">
        <v>0</v>
      </c>
      <c r="H38" s="48"/>
      <c r="I38" s="51" t="str">
        <f t="shared" ref="I38:I47" si="1">IF(F38=TRUE,2/10,"")</f>
        <v/>
      </c>
      <c r="J38" s="39" t="s">
        <v>18</v>
      </c>
    </row>
    <row r="39" spans="1:10" ht="47.25" outlineLevel="2">
      <c r="A39" s="55" t="s">
        <v>210</v>
      </c>
      <c r="B39" s="32" t="s">
        <v>95</v>
      </c>
      <c r="C39" s="10" t="s">
        <v>29</v>
      </c>
      <c r="D39" s="7" t="s">
        <v>64</v>
      </c>
      <c r="F39" s="48" t="b">
        <v>0</v>
      </c>
      <c r="G39" s="48" t="b">
        <v>0</v>
      </c>
      <c r="H39" s="48" t="b">
        <v>0</v>
      </c>
      <c r="I39" s="51" t="str">
        <f t="shared" si="1"/>
        <v/>
      </c>
      <c r="J39" s="26" t="s">
        <v>18</v>
      </c>
    </row>
    <row r="40" spans="1:10" ht="47.25" outlineLevel="2">
      <c r="A40" s="55" t="s">
        <v>211</v>
      </c>
      <c r="B40" s="32" t="s">
        <v>95</v>
      </c>
      <c r="C40" s="10" t="s">
        <v>68</v>
      </c>
      <c r="D40" s="25" t="s">
        <v>134</v>
      </c>
      <c r="E40" s="25"/>
      <c r="F40" s="48" t="b">
        <v>0</v>
      </c>
      <c r="G40" s="48" t="b">
        <v>0</v>
      </c>
      <c r="H40" s="48"/>
      <c r="I40" s="51" t="str">
        <f t="shared" si="1"/>
        <v/>
      </c>
      <c r="J40" s="26" t="s">
        <v>54</v>
      </c>
    </row>
    <row r="41" spans="1:10" ht="47.25" outlineLevel="2">
      <c r="A41" s="55" t="s">
        <v>212</v>
      </c>
      <c r="B41" s="32" t="s">
        <v>95</v>
      </c>
      <c r="C41" s="10" t="s">
        <v>135</v>
      </c>
      <c r="D41" s="7" t="s">
        <v>82</v>
      </c>
      <c r="F41" s="48" t="b">
        <v>0</v>
      </c>
      <c r="G41" s="48" t="b">
        <v>0</v>
      </c>
      <c r="H41" s="48" t="b">
        <v>0</v>
      </c>
      <c r="I41" s="51" t="str">
        <f t="shared" si="1"/>
        <v/>
      </c>
      <c r="J41" s="26" t="s">
        <v>13</v>
      </c>
    </row>
    <row r="42" spans="1:10" ht="47.25" outlineLevel="2">
      <c r="A42" s="55" t="s">
        <v>213</v>
      </c>
      <c r="B42" s="32" t="s">
        <v>95</v>
      </c>
      <c r="C42" s="10" t="s">
        <v>67</v>
      </c>
      <c r="D42" s="7" t="s">
        <v>136</v>
      </c>
      <c r="E42" s="25"/>
      <c r="F42" s="48" t="b">
        <v>0</v>
      </c>
      <c r="G42" s="48" t="b">
        <v>0</v>
      </c>
      <c r="H42" s="48" t="b">
        <v>0</v>
      </c>
      <c r="I42" s="51" t="str">
        <f t="shared" si="1"/>
        <v/>
      </c>
      <c r="J42" s="39" t="s">
        <v>13</v>
      </c>
    </row>
    <row r="43" spans="1:10" ht="47.25" outlineLevel="2">
      <c r="A43" s="55" t="s">
        <v>214</v>
      </c>
      <c r="B43" s="32" t="s">
        <v>95</v>
      </c>
      <c r="C43" s="10" t="s">
        <v>65</v>
      </c>
      <c r="D43" s="7" t="s">
        <v>137</v>
      </c>
      <c r="F43" s="48" t="b">
        <v>0</v>
      </c>
      <c r="G43" s="48" t="b">
        <v>0</v>
      </c>
      <c r="H43" s="48"/>
      <c r="I43" s="51" t="str">
        <f t="shared" si="1"/>
        <v/>
      </c>
    </row>
    <row r="44" spans="1:10" ht="78.75" outlineLevel="2">
      <c r="B44" s="32" t="s">
        <v>95</v>
      </c>
      <c r="D44" s="7" t="s">
        <v>271</v>
      </c>
      <c r="F44" s="48" t="b">
        <v>0</v>
      </c>
      <c r="G44" s="48" t="b">
        <v>0</v>
      </c>
      <c r="H44" s="48" t="b">
        <v>0</v>
      </c>
      <c r="I44" s="51" t="str">
        <f t="shared" si="1"/>
        <v/>
      </c>
    </row>
    <row r="45" spans="1:10" ht="47.25" outlineLevel="2">
      <c r="B45" s="32" t="s">
        <v>95</v>
      </c>
      <c r="D45" s="7" t="s">
        <v>138</v>
      </c>
      <c r="F45" s="48" t="b">
        <v>0</v>
      </c>
      <c r="G45" s="48" t="b">
        <v>0</v>
      </c>
      <c r="H45" s="48"/>
      <c r="I45" s="51" t="str">
        <f t="shared" si="1"/>
        <v/>
      </c>
    </row>
    <row r="46" spans="1:10" ht="63" outlineLevel="2">
      <c r="B46" s="32" t="s">
        <v>95</v>
      </c>
      <c r="D46" s="7" t="s">
        <v>139</v>
      </c>
      <c r="F46" s="48" t="b">
        <v>0</v>
      </c>
      <c r="G46" s="48" t="b">
        <v>0</v>
      </c>
      <c r="H46" s="48" t="b">
        <v>0</v>
      </c>
      <c r="I46" s="51" t="str">
        <f t="shared" si="1"/>
        <v/>
      </c>
    </row>
    <row r="47" spans="1:10" ht="78.75" outlineLevel="2">
      <c r="A47" s="55" t="s">
        <v>215</v>
      </c>
      <c r="B47" s="32" t="s">
        <v>95</v>
      </c>
      <c r="C47" s="10" t="s">
        <v>109</v>
      </c>
      <c r="D47" s="7" t="s">
        <v>110</v>
      </c>
      <c r="F47" s="48" t="b">
        <v>0</v>
      </c>
      <c r="G47" s="48" t="b">
        <v>0</v>
      </c>
      <c r="H47" s="48"/>
      <c r="I47" s="51" t="str">
        <f t="shared" si="1"/>
        <v/>
      </c>
    </row>
    <row r="48" spans="1:10">
      <c r="A48" s="56" t="s">
        <v>172</v>
      </c>
      <c r="B48" s="33"/>
      <c r="C48" s="8"/>
      <c r="D48" s="9"/>
      <c r="E48" s="9"/>
      <c r="F48" s="49"/>
      <c r="G48" s="49"/>
      <c r="H48" s="49"/>
      <c r="I48" s="47">
        <f>SUM(I49:I60)</f>
        <v>0</v>
      </c>
      <c r="J48" s="40"/>
    </row>
    <row r="49" spans="1:10" s="1" customFormat="1" ht="78.75" outlineLevel="1">
      <c r="A49" s="61"/>
      <c r="B49" s="34" t="s">
        <v>0</v>
      </c>
      <c r="C49" s="18" t="s">
        <v>258</v>
      </c>
      <c r="D49" s="18" t="s">
        <v>259</v>
      </c>
      <c r="E49" s="18"/>
      <c r="F49" s="48" t="b">
        <v>0</v>
      </c>
      <c r="G49" s="48" t="b">
        <v>0</v>
      </c>
      <c r="H49" s="48" t="b">
        <v>0</v>
      </c>
      <c r="I49" s="51" t="str">
        <f>IF(F49=TRUE,3/5,"")</f>
        <v/>
      </c>
      <c r="J49" s="39"/>
    </row>
    <row r="50" spans="1:10" s="1" customFormat="1" ht="63" outlineLevel="1">
      <c r="A50" s="57" t="s">
        <v>216</v>
      </c>
      <c r="B50" s="34" t="s">
        <v>0</v>
      </c>
      <c r="C50" s="18" t="s">
        <v>181</v>
      </c>
      <c r="D50" s="18" t="s">
        <v>185</v>
      </c>
      <c r="E50" s="18"/>
      <c r="F50" s="48" t="b">
        <v>0</v>
      </c>
      <c r="G50" s="48" t="b">
        <v>0</v>
      </c>
      <c r="H50" s="48"/>
      <c r="I50" s="51" t="str">
        <f>IF(F50=TRUE,3/5,"")</f>
        <v/>
      </c>
      <c r="J50" s="39" t="s">
        <v>47</v>
      </c>
    </row>
    <row r="51" spans="1:10" s="1" customFormat="1" ht="63" outlineLevel="1">
      <c r="A51" s="61"/>
      <c r="B51" s="34" t="s">
        <v>0</v>
      </c>
      <c r="C51" s="18"/>
      <c r="D51" s="18" t="s">
        <v>186</v>
      </c>
      <c r="E51" s="18"/>
      <c r="F51" s="48" t="b">
        <v>0</v>
      </c>
      <c r="G51" s="48" t="b">
        <v>0</v>
      </c>
      <c r="H51" s="48"/>
      <c r="I51" s="51" t="str">
        <f>IF(F51=TRUE,3/5,"")</f>
        <v/>
      </c>
      <c r="J51" s="39"/>
    </row>
    <row r="52" spans="1:10" s="1" customFormat="1" ht="111" customHeight="1" outlineLevel="1">
      <c r="A52" s="61"/>
      <c r="B52" s="34" t="s">
        <v>0</v>
      </c>
      <c r="C52" s="18"/>
      <c r="D52" s="18" t="s">
        <v>182</v>
      </c>
      <c r="E52" s="18"/>
      <c r="F52" s="48" t="b">
        <v>0</v>
      </c>
      <c r="G52" s="48" t="b">
        <v>0</v>
      </c>
      <c r="H52" s="48"/>
      <c r="I52" s="51" t="str">
        <f>IF(F52=TRUE,3/5,"")</f>
        <v/>
      </c>
      <c r="J52" s="39"/>
    </row>
    <row r="53" spans="1:10" s="1" customFormat="1" ht="78.75" outlineLevel="1">
      <c r="A53" s="57" t="s">
        <v>217</v>
      </c>
      <c r="B53" s="34" t="s">
        <v>0</v>
      </c>
      <c r="C53" s="18" t="s">
        <v>286</v>
      </c>
      <c r="D53" s="18" t="s">
        <v>72</v>
      </c>
      <c r="E53" s="18"/>
      <c r="F53" s="48" t="b">
        <v>0</v>
      </c>
      <c r="G53" s="48" t="b">
        <v>0</v>
      </c>
      <c r="H53" s="48"/>
      <c r="I53" s="51" t="str">
        <f>IF(F53=TRUE,3/5,"")</f>
        <v/>
      </c>
      <c r="J53" s="39" t="s">
        <v>54</v>
      </c>
    </row>
    <row r="54" spans="1:10" ht="47.25" outlineLevel="1">
      <c r="A54" s="55" t="s">
        <v>218</v>
      </c>
      <c r="B54" s="32" t="s">
        <v>95</v>
      </c>
      <c r="C54" s="24" t="s">
        <v>98</v>
      </c>
      <c r="D54" s="7" t="s">
        <v>159</v>
      </c>
      <c r="E54" s="25"/>
      <c r="F54" s="48" t="b">
        <v>0</v>
      </c>
      <c r="G54" s="48" t="b">
        <v>0</v>
      </c>
      <c r="H54" s="48" t="b">
        <v>0</v>
      </c>
      <c r="I54" s="51" t="str">
        <f>IF(F54=TRUE,2/7,"")</f>
        <v/>
      </c>
    </row>
    <row r="55" spans="1:10" ht="47.25" outlineLevel="1">
      <c r="B55" s="32" t="s">
        <v>95</v>
      </c>
      <c r="C55" s="24"/>
      <c r="D55" s="7" t="s">
        <v>160</v>
      </c>
      <c r="E55" s="25"/>
      <c r="F55" s="48" t="b">
        <v>0</v>
      </c>
      <c r="G55" s="48" t="b">
        <v>0</v>
      </c>
      <c r="H55" s="48" t="b">
        <v>0</v>
      </c>
      <c r="I55" s="51" t="str">
        <f t="shared" ref="I55:I60" si="2">IF(F55=TRUE,2/7,"")</f>
        <v/>
      </c>
    </row>
    <row r="56" spans="1:10" ht="126" outlineLevel="1">
      <c r="A56" s="64" t="s">
        <v>219</v>
      </c>
      <c r="B56" s="32" t="s">
        <v>95</v>
      </c>
      <c r="C56" s="24" t="s">
        <v>83</v>
      </c>
      <c r="D56" s="7" t="s">
        <v>84</v>
      </c>
      <c r="E56" s="25"/>
      <c r="F56" s="48" t="b">
        <v>0</v>
      </c>
      <c r="G56" s="48" t="b">
        <v>0</v>
      </c>
      <c r="H56" s="48"/>
      <c r="I56" s="51" t="str">
        <f t="shared" si="2"/>
        <v/>
      </c>
    </row>
    <row r="57" spans="1:10" ht="47.25" outlineLevel="1">
      <c r="A57" s="55" t="s">
        <v>220</v>
      </c>
      <c r="B57" s="36" t="s">
        <v>95</v>
      </c>
      <c r="C57" s="10" t="s">
        <v>108</v>
      </c>
      <c r="D57" s="7" t="s">
        <v>87</v>
      </c>
      <c r="E57" s="25"/>
      <c r="F57" s="48" t="b">
        <v>0</v>
      </c>
      <c r="G57" s="48" t="b">
        <v>0</v>
      </c>
      <c r="H57" s="48"/>
      <c r="I57" s="51" t="str">
        <f t="shared" si="2"/>
        <v/>
      </c>
    </row>
    <row r="58" spans="1:10" ht="47.25" outlineLevel="1">
      <c r="A58" s="55" t="s">
        <v>221</v>
      </c>
      <c r="B58" s="32" t="s">
        <v>95</v>
      </c>
      <c r="C58" s="24" t="s">
        <v>89</v>
      </c>
      <c r="D58" s="7" t="s">
        <v>190</v>
      </c>
      <c r="E58" s="25"/>
      <c r="F58" s="48" t="b">
        <v>0</v>
      </c>
      <c r="G58" s="48" t="b">
        <v>0</v>
      </c>
      <c r="H58" s="48"/>
      <c r="I58" s="51" t="str">
        <f t="shared" si="2"/>
        <v/>
      </c>
    </row>
    <row r="59" spans="1:10" ht="47.25" outlineLevel="1">
      <c r="B59" s="32" t="s">
        <v>95</v>
      </c>
      <c r="C59" s="24"/>
      <c r="D59" s="7" t="s">
        <v>183</v>
      </c>
      <c r="E59" s="25"/>
      <c r="F59" s="48" t="b">
        <v>0</v>
      </c>
      <c r="G59" s="48" t="b">
        <v>0</v>
      </c>
      <c r="H59" s="48"/>
      <c r="I59" s="51" t="str">
        <f t="shared" si="2"/>
        <v/>
      </c>
    </row>
    <row r="60" spans="1:10" ht="47.25" outlineLevel="1">
      <c r="A60" s="55" t="s">
        <v>222</v>
      </c>
      <c r="B60" s="32" t="s">
        <v>95</v>
      </c>
      <c r="C60" s="24" t="s">
        <v>140</v>
      </c>
      <c r="D60" s="7" t="s">
        <v>94</v>
      </c>
      <c r="E60" s="25"/>
      <c r="F60" s="48" t="b">
        <v>0</v>
      </c>
      <c r="G60" s="48" t="b">
        <v>0</v>
      </c>
      <c r="H60" s="48"/>
      <c r="I60" s="51" t="str">
        <f t="shared" si="2"/>
        <v/>
      </c>
      <c r="J60" s="39" t="s">
        <v>141</v>
      </c>
    </row>
    <row r="61" spans="1:10">
      <c r="A61" s="56" t="s">
        <v>173</v>
      </c>
      <c r="B61" s="33"/>
      <c r="C61" s="8"/>
      <c r="D61" s="9"/>
      <c r="E61" s="9"/>
      <c r="F61" s="49"/>
      <c r="G61" s="49"/>
      <c r="H61" s="49"/>
      <c r="I61" s="47">
        <f>SUM(I62:I63)</f>
        <v>0</v>
      </c>
      <c r="J61" s="40"/>
    </row>
    <row r="62" spans="1:10" ht="110.25" outlineLevel="1">
      <c r="A62" s="55" t="s">
        <v>223</v>
      </c>
      <c r="B62" s="34" t="s">
        <v>0</v>
      </c>
      <c r="C62" s="18" t="s">
        <v>69</v>
      </c>
      <c r="D62" s="18" t="s">
        <v>70</v>
      </c>
      <c r="F62" s="48" t="b">
        <v>0</v>
      </c>
      <c r="G62" s="48" t="b">
        <v>0</v>
      </c>
      <c r="H62" s="48"/>
      <c r="I62" s="51" t="str">
        <f>IF(F62=TRUE,3,"")</f>
        <v/>
      </c>
    </row>
    <row r="63" spans="1:10" ht="47.25" outlineLevel="1">
      <c r="A63" s="55" t="s">
        <v>224</v>
      </c>
      <c r="B63" s="32" t="s">
        <v>95</v>
      </c>
      <c r="C63" s="10" t="s">
        <v>85</v>
      </c>
      <c r="F63" s="48" t="b">
        <v>0</v>
      </c>
      <c r="G63" s="48" t="b">
        <v>0</v>
      </c>
      <c r="H63" s="48"/>
      <c r="I63" s="51" t="str">
        <f>IF(F63=TRUE,2,"")</f>
        <v/>
      </c>
    </row>
    <row r="64" spans="1:10" outlineLevel="1">
      <c r="A64" s="56" t="s">
        <v>174</v>
      </c>
      <c r="B64" s="33"/>
      <c r="C64" s="8"/>
      <c r="D64" s="9"/>
      <c r="E64" s="9"/>
      <c r="F64" s="49"/>
      <c r="G64" s="49"/>
      <c r="H64" s="49"/>
      <c r="I64" s="47">
        <f>SUM(I65:I82)</f>
        <v>0</v>
      </c>
      <c r="J64" s="40"/>
    </row>
    <row r="65" spans="1:10" ht="63" outlineLevel="2">
      <c r="A65" s="55" t="s">
        <v>225</v>
      </c>
      <c r="B65" s="34" t="s">
        <v>0</v>
      </c>
      <c r="C65" s="18" t="s">
        <v>19</v>
      </c>
      <c r="D65" s="18" t="s">
        <v>144</v>
      </c>
      <c r="F65" s="48" t="b">
        <v>0</v>
      </c>
      <c r="G65" s="48"/>
      <c r="H65" s="48"/>
      <c r="I65" s="51" t="str">
        <f t="shared" ref="I65:I76" si="3">IF(F65=TRUE,3/12,"")</f>
        <v/>
      </c>
      <c r="J65" s="39" t="s">
        <v>20</v>
      </c>
    </row>
    <row r="66" spans="1:10" ht="63" outlineLevel="2">
      <c r="B66" s="34" t="s">
        <v>0</v>
      </c>
      <c r="C66" s="18"/>
      <c r="D66" s="18" t="s">
        <v>143</v>
      </c>
      <c r="F66" s="48" t="b">
        <v>0</v>
      </c>
      <c r="G66" s="48"/>
      <c r="H66" s="48"/>
      <c r="I66" s="51" t="str">
        <f t="shared" si="3"/>
        <v/>
      </c>
    </row>
    <row r="67" spans="1:10" ht="63" outlineLevel="2">
      <c r="B67" s="34" t="s">
        <v>0</v>
      </c>
      <c r="C67" s="18"/>
      <c r="D67" s="18" t="s">
        <v>187</v>
      </c>
      <c r="F67" s="48" t="b">
        <v>0</v>
      </c>
      <c r="G67" s="48" t="b">
        <v>0</v>
      </c>
      <c r="H67" s="48"/>
      <c r="I67" s="51" t="str">
        <f t="shared" si="3"/>
        <v/>
      </c>
    </row>
    <row r="68" spans="1:10" ht="63" outlineLevel="2">
      <c r="A68" s="55" t="s">
        <v>226</v>
      </c>
      <c r="B68" s="34" t="s">
        <v>0</v>
      </c>
      <c r="C68" s="18" t="s">
        <v>184</v>
      </c>
      <c r="D68" s="18" t="s">
        <v>272</v>
      </c>
      <c r="F68" s="48" t="b">
        <v>0</v>
      </c>
      <c r="G68" s="48" t="b">
        <v>0</v>
      </c>
      <c r="H68" s="48"/>
      <c r="I68" s="51" t="str">
        <f t="shared" si="3"/>
        <v/>
      </c>
      <c r="J68" s="66" t="s">
        <v>7</v>
      </c>
    </row>
    <row r="69" spans="1:10" ht="63" outlineLevel="2">
      <c r="B69" s="34" t="s">
        <v>0</v>
      </c>
      <c r="C69" s="18"/>
      <c r="D69" s="18" t="s">
        <v>257</v>
      </c>
      <c r="F69" s="48" t="b">
        <v>0</v>
      </c>
      <c r="G69" s="48" t="b">
        <v>0</v>
      </c>
      <c r="H69" s="48"/>
      <c r="I69" s="51" t="str">
        <f t="shared" si="3"/>
        <v/>
      </c>
      <c r="J69" s="66"/>
    </row>
    <row r="70" spans="1:10" ht="63" outlineLevel="2">
      <c r="B70" s="34" t="s">
        <v>0</v>
      </c>
      <c r="C70" s="18"/>
      <c r="D70" s="18" t="s">
        <v>142</v>
      </c>
      <c r="F70" s="48" t="b">
        <v>0</v>
      </c>
      <c r="G70" s="48" t="b">
        <v>0</v>
      </c>
      <c r="H70" s="48" t="b">
        <v>0</v>
      </c>
      <c r="I70" s="51" t="str">
        <f t="shared" si="3"/>
        <v/>
      </c>
    </row>
    <row r="71" spans="1:10" ht="94.5" outlineLevel="2">
      <c r="A71" s="55" t="s">
        <v>227</v>
      </c>
      <c r="B71" s="34" t="s">
        <v>0</v>
      </c>
      <c r="C71" s="18" t="s">
        <v>188</v>
      </c>
      <c r="D71" s="18" t="s">
        <v>279</v>
      </c>
      <c r="F71" s="48" t="b">
        <v>0</v>
      </c>
      <c r="G71" s="48" t="b">
        <v>0</v>
      </c>
      <c r="H71" s="48" t="b">
        <v>0</v>
      </c>
      <c r="I71" s="51" t="str">
        <f t="shared" si="3"/>
        <v/>
      </c>
      <c r="J71" s="66" t="s">
        <v>7</v>
      </c>
    </row>
    <row r="72" spans="1:10" ht="87" customHeight="1" outlineLevel="2">
      <c r="A72" s="55" t="s">
        <v>228</v>
      </c>
      <c r="B72" s="34" t="s">
        <v>0</v>
      </c>
      <c r="C72" s="18" t="s">
        <v>274</v>
      </c>
      <c r="D72" s="18" t="s">
        <v>260</v>
      </c>
      <c r="F72" s="48" t="b">
        <v>0</v>
      </c>
      <c r="G72" s="48" t="b">
        <v>0</v>
      </c>
      <c r="H72" s="48" t="b">
        <v>0</v>
      </c>
      <c r="I72" s="51" t="str">
        <f t="shared" si="3"/>
        <v/>
      </c>
      <c r="J72" s="66" t="s">
        <v>7</v>
      </c>
    </row>
    <row r="73" spans="1:10" ht="87" customHeight="1" outlineLevel="2">
      <c r="B73" s="34" t="s">
        <v>0</v>
      </c>
      <c r="C73" s="18"/>
      <c r="D73" s="18" t="s">
        <v>261</v>
      </c>
      <c r="F73" s="48" t="b">
        <v>0</v>
      </c>
      <c r="G73" s="48" t="b">
        <v>0</v>
      </c>
      <c r="H73" s="48" t="b">
        <v>0</v>
      </c>
      <c r="I73" s="51" t="str">
        <f t="shared" si="3"/>
        <v/>
      </c>
      <c r="J73" s="66" t="s">
        <v>7</v>
      </c>
    </row>
    <row r="74" spans="1:10" ht="66.75" customHeight="1" outlineLevel="2">
      <c r="B74" s="34" t="s">
        <v>0</v>
      </c>
      <c r="C74" s="18"/>
      <c r="D74" s="18" t="s">
        <v>273</v>
      </c>
      <c r="F74" s="48" t="b">
        <v>0</v>
      </c>
      <c r="G74" s="48" t="b">
        <v>0</v>
      </c>
      <c r="H74" s="48" t="b">
        <v>0</v>
      </c>
      <c r="I74" s="51" t="str">
        <f t="shared" si="3"/>
        <v/>
      </c>
      <c r="J74" s="66" t="s">
        <v>7</v>
      </c>
    </row>
    <row r="75" spans="1:10" ht="110.25" outlineLevel="2">
      <c r="A75" s="55" t="s">
        <v>229</v>
      </c>
      <c r="B75" s="34" t="s">
        <v>0</v>
      </c>
      <c r="C75" s="18" t="s">
        <v>24</v>
      </c>
      <c r="D75" s="18" t="s">
        <v>104</v>
      </c>
      <c r="F75" s="48" t="b">
        <v>0</v>
      </c>
      <c r="G75" s="48"/>
      <c r="H75" s="48" t="b">
        <v>0</v>
      </c>
      <c r="I75" s="51" t="str">
        <f t="shared" si="3"/>
        <v/>
      </c>
      <c r="J75" s="39" t="s">
        <v>25</v>
      </c>
    </row>
    <row r="76" spans="1:10" ht="63" outlineLevel="2">
      <c r="A76" s="55" t="s">
        <v>230</v>
      </c>
      <c r="B76" s="34" t="s">
        <v>0</v>
      </c>
      <c r="C76" s="18" t="s">
        <v>102</v>
      </c>
      <c r="D76" s="18" t="s">
        <v>103</v>
      </c>
      <c r="F76" s="48" t="b">
        <v>0</v>
      </c>
      <c r="G76" s="48"/>
      <c r="H76" s="48" t="b">
        <v>0</v>
      </c>
      <c r="I76" s="51" t="str">
        <f t="shared" si="3"/>
        <v/>
      </c>
      <c r="J76" s="39" t="s">
        <v>25</v>
      </c>
    </row>
    <row r="77" spans="1:10" ht="47.25" outlineLevel="2">
      <c r="A77" s="55" t="s">
        <v>231</v>
      </c>
      <c r="B77" s="32" t="s">
        <v>95</v>
      </c>
      <c r="C77" s="10" t="s">
        <v>26</v>
      </c>
      <c r="D77" s="7" t="s">
        <v>166</v>
      </c>
      <c r="F77" s="48" t="b">
        <v>0</v>
      </c>
      <c r="G77" s="48" t="b">
        <v>0</v>
      </c>
      <c r="H77" s="48"/>
      <c r="I77" s="51" t="str">
        <f t="shared" ref="I77:I82" si="4">IF(F77=TRUE,2/6,"")</f>
        <v/>
      </c>
      <c r="J77" s="39" t="s">
        <v>25</v>
      </c>
    </row>
    <row r="78" spans="1:10" ht="47.25" outlineLevel="2">
      <c r="B78" s="32" t="s">
        <v>95</v>
      </c>
      <c r="C78" s="18"/>
      <c r="D78" s="7" t="s">
        <v>167</v>
      </c>
      <c r="F78" s="48" t="b">
        <v>0</v>
      </c>
      <c r="G78" s="48" t="b">
        <v>0</v>
      </c>
      <c r="H78" s="48"/>
      <c r="I78" s="51" t="str">
        <f t="shared" si="4"/>
        <v/>
      </c>
    </row>
    <row r="79" spans="1:10" ht="47.25" outlineLevel="2">
      <c r="A79" s="55" t="s">
        <v>232</v>
      </c>
      <c r="B79" s="32" t="s">
        <v>95</v>
      </c>
      <c r="C79" s="10" t="s">
        <v>56</v>
      </c>
      <c r="D79" s="7" t="s">
        <v>165</v>
      </c>
      <c r="F79" s="48" t="b">
        <v>0</v>
      </c>
      <c r="G79" s="48" t="b">
        <v>0</v>
      </c>
      <c r="H79" s="48"/>
      <c r="I79" s="51" t="str">
        <f t="shared" si="4"/>
        <v/>
      </c>
    </row>
    <row r="80" spans="1:10" ht="47.25" outlineLevel="2">
      <c r="B80" s="32" t="s">
        <v>95</v>
      </c>
      <c r="C80" s="18"/>
      <c r="D80" s="7" t="s">
        <v>167</v>
      </c>
      <c r="F80" s="48" t="b">
        <v>0</v>
      </c>
      <c r="G80" s="48" t="b">
        <v>0</v>
      </c>
      <c r="H80" s="48"/>
      <c r="I80" s="51" t="str">
        <f t="shared" si="4"/>
        <v/>
      </c>
    </row>
    <row r="81" spans="1:10" ht="47.25" outlineLevel="2">
      <c r="A81" s="55" t="s">
        <v>233</v>
      </c>
      <c r="B81" s="32" t="s">
        <v>95</v>
      </c>
      <c r="C81" s="7" t="s">
        <v>262</v>
      </c>
      <c r="D81" s="7" t="s">
        <v>264</v>
      </c>
      <c r="F81" s="48" t="b">
        <v>0</v>
      </c>
      <c r="G81" s="48" t="b">
        <v>0</v>
      </c>
      <c r="H81" s="48"/>
      <c r="I81" s="51" t="str">
        <f t="shared" si="4"/>
        <v/>
      </c>
      <c r="J81" s="66" t="s">
        <v>55</v>
      </c>
    </row>
    <row r="82" spans="1:10" ht="126" outlineLevel="2">
      <c r="A82" s="55" t="s">
        <v>263</v>
      </c>
      <c r="B82" s="32" t="s">
        <v>95</v>
      </c>
      <c r="C82" s="7" t="s">
        <v>100</v>
      </c>
      <c r="D82" s="25" t="s">
        <v>101</v>
      </c>
      <c r="E82" s="25"/>
      <c r="F82" s="48" t="b">
        <v>0</v>
      </c>
      <c r="G82" s="48" t="b">
        <v>0</v>
      </c>
      <c r="H82" s="48"/>
      <c r="I82" s="51" t="str">
        <f t="shared" si="4"/>
        <v/>
      </c>
    </row>
    <row r="83" spans="1:10">
      <c r="A83" s="56" t="s">
        <v>277</v>
      </c>
      <c r="B83" s="33"/>
      <c r="C83" s="8"/>
      <c r="D83" s="9"/>
      <c r="E83" s="9"/>
      <c r="F83" s="49"/>
      <c r="G83" s="49"/>
      <c r="H83" s="49"/>
      <c r="I83" s="47">
        <f>SUM(I84:I87)</f>
        <v>0</v>
      </c>
      <c r="J83" s="40"/>
    </row>
    <row r="84" spans="1:10" ht="63" outlineLevel="1">
      <c r="A84" s="58" t="s">
        <v>234</v>
      </c>
      <c r="B84" s="34" t="s">
        <v>0</v>
      </c>
      <c r="C84" s="18" t="s">
        <v>282</v>
      </c>
      <c r="D84" s="18" t="s">
        <v>111</v>
      </c>
      <c r="F84" s="48" t="b">
        <v>0</v>
      </c>
      <c r="G84" s="48"/>
      <c r="H84" s="48" t="b">
        <v>0</v>
      </c>
      <c r="I84" s="51" t="str">
        <f>IF(F84=TRUE,3/4,"")</f>
        <v/>
      </c>
      <c r="J84" s="39" t="s">
        <v>13</v>
      </c>
    </row>
    <row r="85" spans="1:10" ht="63" outlineLevel="1">
      <c r="A85" s="58" t="s">
        <v>235</v>
      </c>
      <c r="B85" s="35" t="s">
        <v>0</v>
      </c>
      <c r="C85" s="29" t="s">
        <v>32</v>
      </c>
      <c r="D85" s="29" t="s">
        <v>145</v>
      </c>
      <c r="E85" s="25"/>
      <c r="F85" s="48" t="b">
        <v>0</v>
      </c>
      <c r="G85" s="48"/>
      <c r="H85" s="48" t="b">
        <v>0</v>
      </c>
      <c r="I85" s="51" t="str">
        <f>IF(F85=TRUE,3/4,"")</f>
        <v/>
      </c>
      <c r="J85" s="41" t="s">
        <v>18</v>
      </c>
    </row>
    <row r="86" spans="1:10" ht="63" outlineLevel="1">
      <c r="A86" s="58" t="s">
        <v>236</v>
      </c>
      <c r="B86" s="35" t="s">
        <v>0</v>
      </c>
      <c r="C86" s="29" t="s">
        <v>33</v>
      </c>
      <c r="D86" s="29" t="s">
        <v>265</v>
      </c>
      <c r="E86" s="25"/>
      <c r="F86" s="48" t="b">
        <v>0</v>
      </c>
      <c r="G86" s="48"/>
      <c r="H86" s="48"/>
      <c r="I86" s="51" t="str">
        <f>IF(F86=TRUE,3/4,"")</f>
        <v/>
      </c>
      <c r="J86" s="41" t="s">
        <v>18</v>
      </c>
    </row>
    <row r="87" spans="1:10" ht="63" outlineLevel="1">
      <c r="A87" s="58" t="s">
        <v>237</v>
      </c>
      <c r="B87" s="35" t="s">
        <v>0</v>
      </c>
      <c r="C87" s="18" t="s">
        <v>86</v>
      </c>
      <c r="D87" s="18" t="s">
        <v>146</v>
      </c>
      <c r="F87" s="48" t="b">
        <v>0</v>
      </c>
      <c r="G87" s="48" t="b">
        <v>0</v>
      </c>
      <c r="H87" s="48"/>
      <c r="I87" s="51" t="str">
        <f>IF(F87=TRUE,3/4,"")</f>
        <v/>
      </c>
      <c r="J87" s="39" t="s">
        <v>13</v>
      </c>
    </row>
    <row r="88" spans="1:10">
      <c r="A88" s="56" t="s">
        <v>175</v>
      </c>
      <c r="B88" s="33"/>
      <c r="C88" s="8"/>
      <c r="D88" s="9"/>
      <c r="E88" s="9"/>
      <c r="F88" s="49"/>
      <c r="G88" s="49"/>
      <c r="H88" s="49"/>
      <c r="I88" s="47">
        <f>SUM(I89:I92)</f>
        <v>0</v>
      </c>
      <c r="J88" s="40"/>
    </row>
    <row r="89" spans="1:10" ht="63" outlineLevel="1">
      <c r="A89" s="58" t="s">
        <v>238</v>
      </c>
      <c r="B89" s="34" t="s">
        <v>0</v>
      </c>
      <c r="C89" s="18" t="s">
        <v>147</v>
      </c>
      <c r="D89" s="18"/>
      <c r="F89" s="48" t="b">
        <v>0</v>
      </c>
      <c r="G89" s="48"/>
      <c r="H89" s="48"/>
      <c r="I89" s="51" t="str">
        <f>IF(F89=TRUE,3/2,"")</f>
        <v/>
      </c>
      <c r="J89" s="39" t="s">
        <v>54</v>
      </c>
    </row>
    <row r="90" spans="1:10" ht="63" outlineLevel="1">
      <c r="A90" s="58" t="s">
        <v>239</v>
      </c>
      <c r="B90" s="34" t="s">
        <v>0</v>
      </c>
      <c r="C90" s="18" t="s">
        <v>191</v>
      </c>
      <c r="D90" s="18" t="s">
        <v>290</v>
      </c>
      <c r="F90" s="48" t="b">
        <v>0</v>
      </c>
      <c r="G90" s="48"/>
      <c r="H90" s="48"/>
      <c r="I90" s="51" t="str">
        <f>IF(F90=TRUE,3/2,"")</f>
        <v/>
      </c>
      <c r="J90" s="39" t="s">
        <v>115</v>
      </c>
    </row>
    <row r="91" spans="1:10" ht="63" outlineLevel="1">
      <c r="A91" s="58" t="s">
        <v>240</v>
      </c>
      <c r="B91" s="32" t="s">
        <v>95</v>
      </c>
      <c r="C91" s="10" t="s">
        <v>62</v>
      </c>
      <c r="F91" s="48" t="b">
        <v>0</v>
      </c>
      <c r="G91" s="48" t="b">
        <v>0</v>
      </c>
      <c r="H91" s="48"/>
      <c r="I91" s="51" t="str">
        <f>IF(F91=TRUE,2/2,"")</f>
        <v/>
      </c>
      <c r="J91" s="39" t="s">
        <v>54</v>
      </c>
    </row>
    <row r="92" spans="1:10" ht="47.25" outlineLevel="1">
      <c r="A92" s="58" t="s">
        <v>241</v>
      </c>
      <c r="B92" s="32" t="s">
        <v>95</v>
      </c>
      <c r="C92" s="10" t="s">
        <v>63</v>
      </c>
      <c r="D92" s="7" t="s">
        <v>266</v>
      </c>
      <c r="F92" s="48" t="b">
        <v>0</v>
      </c>
      <c r="G92" s="48" t="b">
        <v>0</v>
      </c>
      <c r="H92" s="48"/>
      <c r="I92" s="51" t="str">
        <f>IF(F92=TRUE,2/2,"")</f>
        <v/>
      </c>
    </row>
    <row r="93" spans="1:10">
      <c r="A93" s="56" t="s">
        <v>176</v>
      </c>
      <c r="B93" s="33"/>
      <c r="C93" s="8"/>
      <c r="D93" s="9"/>
      <c r="E93" s="9"/>
      <c r="F93" s="49"/>
      <c r="G93" s="49"/>
      <c r="H93" s="49"/>
      <c r="I93" s="47">
        <f>SUM(I94:I102)</f>
        <v>0</v>
      </c>
      <c r="J93" s="40"/>
    </row>
    <row r="94" spans="1:10" ht="63" outlineLevel="1">
      <c r="A94" s="58" t="s">
        <v>242</v>
      </c>
      <c r="B94" s="34" t="s">
        <v>0</v>
      </c>
      <c r="C94" s="18" t="s">
        <v>285</v>
      </c>
      <c r="D94" s="18" t="s">
        <v>155</v>
      </c>
      <c r="F94" s="48" t="b">
        <v>0</v>
      </c>
      <c r="G94" s="48"/>
      <c r="H94" s="48"/>
      <c r="I94" s="51" t="str">
        <f>IF(F94=TRUE,3/8,"")</f>
        <v/>
      </c>
      <c r="J94" s="39" t="s">
        <v>158</v>
      </c>
    </row>
    <row r="95" spans="1:10" ht="110.25" outlineLevel="1">
      <c r="A95" s="58" t="s">
        <v>243</v>
      </c>
      <c r="B95" s="34" t="s">
        <v>0</v>
      </c>
      <c r="C95" s="18" t="s">
        <v>153</v>
      </c>
      <c r="D95" s="71" t="s">
        <v>268</v>
      </c>
      <c r="F95" s="48" t="b">
        <v>0</v>
      </c>
      <c r="G95" s="48" t="b">
        <v>0</v>
      </c>
      <c r="H95" s="48" t="b">
        <v>0</v>
      </c>
      <c r="I95" s="51" t="str">
        <f>IF(F95=TRUE,3/8,"")</f>
        <v/>
      </c>
      <c r="J95" s="39" t="s">
        <v>7</v>
      </c>
    </row>
    <row r="96" spans="1:10" ht="110.25" outlineLevel="1">
      <c r="B96" s="34" t="s">
        <v>0</v>
      </c>
      <c r="C96" s="18"/>
      <c r="D96" s="71" t="s">
        <v>267</v>
      </c>
      <c r="F96" s="48" t="b">
        <v>0</v>
      </c>
      <c r="G96" s="48" t="b">
        <v>0</v>
      </c>
      <c r="H96" s="48"/>
      <c r="I96" s="51" t="str">
        <f t="shared" ref="I96:I101" si="5">IF(F96=TRUE,3/8,"")</f>
        <v/>
      </c>
    </row>
    <row r="97" spans="1:10" ht="63" outlineLevel="1">
      <c r="B97" s="34" t="s">
        <v>0</v>
      </c>
      <c r="C97" s="18"/>
      <c r="D97" s="71" t="s">
        <v>269</v>
      </c>
      <c r="F97" s="48" t="b">
        <v>0</v>
      </c>
      <c r="G97" s="48"/>
      <c r="H97" s="48"/>
      <c r="I97" s="51" t="str">
        <f t="shared" si="5"/>
        <v/>
      </c>
    </row>
    <row r="98" spans="1:10" ht="63" outlineLevel="1">
      <c r="A98" s="63" t="s">
        <v>256</v>
      </c>
      <c r="B98" s="34" t="s">
        <v>0</v>
      </c>
      <c r="C98" s="18" t="s">
        <v>154</v>
      </c>
      <c r="D98" s="65" t="s">
        <v>252</v>
      </c>
      <c r="E98" s="17"/>
      <c r="F98" s="48" t="b">
        <v>0</v>
      </c>
      <c r="G98" s="48"/>
      <c r="H98" s="48"/>
      <c r="I98" s="51" t="str">
        <f t="shared" si="5"/>
        <v/>
      </c>
    </row>
    <row r="99" spans="1:10" ht="63" outlineLevel="1">
      <c r="B99" s="34" t="s">
        <v>0</v>
      </c>
      <c r="C99" s="18"/>
      <c r="D99" s="65" t="s">
        <v>253</v>
      </c>
      <c r="E99" s="17"/>
      <c r="F99" s="48" t="b">
        <v>0</v>
      </c>
      <c r="G99" s="48"/>
      <c r="H99" s="48"/>
      <c r="I99" s="51" t="str">
        <f t="shared" si="5"/>
        <v/>
      </c>
    </row>
    <row r="100" spans="1:10" ht="63" outlineLevel="1">
      <c r="B100" s="34" t="s">
        <v>0</v>
      </c>
      <c r="C100" s="18"/>
      <c r="D100" s="65" t="s">
        <v>254</v>
      </c>
      <c r="E100" s="17"/>
      <c r="F100" s="48" t="b">
        <v>0</v>
      </c>
      <c r="G100" s="48"/>
      <c r="H100" s="48"/>
      <c r="I100" s="51" t="str">
        <f t="shared" si="5"/>
        <v/>
      </c>
    </row>
    <row r="101" spans="1:10" ht="157.5" outlineLevel="1">
      <c r="A101" s="60" t="s">
        <v>244</v>
      </c>
      <c r="B101" s="34" t="s">
        <v>0</v>
      </c>
      <c r="C101" s="18" t="s">
        <v>15</v>
      </c>
      <c r="D101" s="18" t="s">
        <v>152</v>
      </c>
      <c r="F101" s="48" t="b">
        <v>0</v>
      </c>
      <c r="G101" s="48"/>
      <c r="H101" s="48"/>
      <c r="I101" s="51" t="str">
        <f t="shared" si="5"/>
        <v/>
      </c>
      <c r="J101" s="39" t="s">
        <v>7</v>
      </c>
    </row>
    <row r="102" spans="1:10" ht="47.25" outlineLevel="1">
      <c r="A102" s="55" t="s">
        <v>255</v>
      </c>
      <c r="B102" s="32" t="s">
        <v>95</v>
      </c>
      <c r="C102" s="10" t="s">
        <v>60</v>
      </c>
      <c r="E102" s="17"/>
      <c r="F102" s="48" t="b">
        <v>0</v>
      </c>
      <c r="G102" s="48" t="b">
        <v>0</v>
      </c>
      <c r="H102" s="48"/>
      <c r="I102" s="51" t="str">
        <f>IF(F102=TRUE,2,"")</f>
        <v/>
      </c>
      <c r="J102" s="39" t="s">
        <v>61</v>
      </c>
    </row>
    <row r="103" spans="1:10" s="22" customFormat="1">
      <c r="A103" s="62" t="s">
        <v>177</v>
      </c>
      <c r="B103" s="37"/>
      <c r="C103" s="23"/>
      <c r="D103" s="23"/>
      <c r="E103" s="23"/>
      <c r="F103" s="50"/>
      <c r="G103" s="50"/>
      <c r="H103" s="50"/>
      <c r="I103" s="19">
        <f>SUM(I104:I111)</f>
        <v>0</v>
      </c>
      <c r="J103" s="42"/>
    </row>
    <row r="104" spans="1:10" ht="63" outlineLevel="1">
      <c r="A104" s="55" t="s">
        <v>245</v>
      </c>
      <c r="B104" s="34" t="s">
        <v>0</v>
      </c>
      <c r="C104" s="18" t="s">
        <v>105</v>
      </c>
      <c r="D104" s="18" t="s">
        <v>270</v>
      </c>
      <c r="F104" s="48" t="b">
        <v>0</v>
      </c>
      <c r="G104" s="48" t="b">
        <v>0</v>
      </c>
      <c r="H104" s="48" t="b">
        <v>0</v>
      </c>
      <c r="I104" s="51" t="str">
        <f>IF(F104=TRUE,3/3,"")</f>
        <v/>
      </c>
      <c r="J104" s="39" t="s">
        <v>17</v>
      </c>
    </row>
    <row r="105" spans="1:10" ht="110.25" outlineLevel="1">
      <c r="B105" s="34" t="s">
        <v>0</v>
      </c>
      <c r="C105" s="18"/>
      <c r="D105" s="18" t="s">
        <v>251</v>
      </c>
      <c r="F105" s="48" t="b">
        <v>0</v>
      </c>
      <c r="G105" s="48"/>
      <c r="H105" s="48"/>
      <c r="I105" s="51" t="str">
        <f>IF(F105=TRUE,3/3,"")</f>
        <v/>
      </c>
    </row>
    <row r="106" spans="1:10" ht="63" outlineLevel="1">
      <c r="A106" s="55" t="s">
        <v>246</v>
      </c>
      <c r="B106" s="34" t="s">
        <v>0</v>
      </c>
      <c r="C106" s="18" t="s">
        <v>106</v>
      </c>
      <c r="D106" s="18"/>
      <c r="F106" s="48" t="b">
        <v>0</v>
      </c>
      <c r="G106" s="48"/>
      <c r="H106" s="48"/>
      <c r="I106" s="51" t="str">
        <f>IF(F106=TRUE,3/3,"")</f>
        <v/>
      </c>
    </row>
    <row r="107" spans="1:10" ht="78.75" outlineLevel="1">
      <c r="A107" s="55" t="s">
        <v>247</v>
      </c>
      <c r="B107" s="32" t="s">
        <v>95</v>
      </c>
      <c r="C107" s="10" t="s">
        <v>31</v>
      </c>
      <c r="D107" s="7" t="s">
        <v>107</v>
      </c>
      <c r="F107" s="48" t="b">
        <v>0</v>
      </c>
      <c r="G107" s="48" t="b">
        <v>0</v>
      </c>
      <c r="H107" s="48"/>
      <c r="I107" s="51" t="str">
        <f>IF(F107=TRUE,2/5,"")</f>
        <v/>
      </c>
      <c r="J107" s="39" t="s">
        <v>18</v>
      </c>
    </row>
    <row r="108" spans="1:10" ht="78.75" outlineLevel="1">
      <c r="A108" s="55" t="s">
        <v>248</v>
      </c>
      <c r="B108" s="32" t="s">
        <v>95</v>
      </c>
      <c r="C108" s="10" t="s">
        <v>27</v>
      </c>
      <c r="D108" s="7" t="s">
        <v>161</v>
      </c>
      <c r="F108" s="48" t="b">
        <v>0</v>
      </c>
      <c r="G108" s="48" t="b">
        <v>0</v>
      </c>
      <c r="H108" s="48" t="s">
        <v>180</v>
      </c>
      <c r="I108" s="51" t="str">
        <f>IF(F108=TRUE,2/5,"")</f>
        <v/>
      </c>
      <c r="J108" s="39" t="s">
        <v>25</v>
      </c>
    </row>
    <row r="109" spans="1:10" ht="47.25" outlineLevel="1">
      <c r="B109" s="32" t="s">
        <v>95</v>
      </c>
      <c r="D109" s="7" t="s">
        <v>162</v>
      </c>
      <c r="F109" s="48" t="b">
        <v>0</v>
      </c>
      <c r="G109" s="48" t="b">
        <v>0</v>
      </c>
      <c r="H109" s="48"/>
      <c r="I109" s="51" t="str">
        <f>IF(F109=TRUE,2/5,"")</f>
        <v/>
      </c>
    </row>
    <row r="110" spans="1:10" ht="47.25" outlineLevel="1">
      <c r="A110" s="55" t="s">
        <v>249</v>
      </c>
      <c r="B110" s="32" t="s">
        <v>95</v>
      </c>
      <c r="C110" s="10" t="s">
        <v>50</v>
      </c>
      <c r="D110" s="7" t="s">
        <v>164</v>
      </c>
      <c r="F110" s="48" t="b">
        <v>0</v>
      </c>
      <c r="G110" s="48" t="b">
        <v>0</v>
      </c>
      <c r="H110" s="48"/>
      <c r="I110" s="51" t="str">
        <f>IF(F110=TRUE,2/5,"")</f>
        <v/>
      </c>
      <c r="J110" s="39" t="s">
        <v>43</v>
      </c>
    </row>
    <row r="111" spans="1:10" ht="47.25" outlineLevel="1">
      <c r="B111" s="32" t="s">
        <v>95</v>
      </c>
      <c r="D111" s="7" t="s">
        <v>163</v>
      </c>
      <c r="F111" s="48" t="b">
        <v>0</v>
      </c>
      <c r="G111" s="48" t="b">
        <v>0</v>
      </c>
      <c r="H111" s="48"/>
      <c r="I111" s="51" t="str">
        <f>IF(F111=TRUE,2/5,"")</f>
        <v/>
      </c>
    </row>
    <row r="112" spans="1:10" s="16" customFormat="1">
      <c r="A112" s="62" t="s">
        <v>178</v>
      </c>
      <c r="B112" s="37"/>
      <c r="C112" s="23"/>
      <c r="D112" s="23"/>
      <c r="E112" s="23"/>
      <c r="F112" s="50"/>
      <c r="G112" s="50"/>
      <c r="H112" s="50"/>
      <c r="I112" s="19">
        <f>SUM(I113)</f>
        <v>0</v>
      </c>
      <c r="J112" s="42"/>
    </row>
    <row r="113" spans="1:10" ht="57.75" outlineLevel="1">
      <c r="A113" s="55" t="s">
        <v>250</v>
      </c>
      <c r="B113" s="32" t="s">
        <v>0</v>
      </c>
      <c r="C113" s="18" t="s">
        <v>34</v>
      </c>
      <c r="F113" s="48" t="b">
        <v>0</v>
      </c>
      <c r="G113" s="48"/>
      <c r="H113" s="48"/>
      <c r="I113" s="51" t="str">
        <f>IF(F113=TRUE,3,"")</f>
        <v/>
      </c>
      <c r="J113" s="39" t="s">
        <v>18</v>
      </c>
    </row>
  </sheetData>
  <phoneticPr fontId="2" type="noConversion"/>
  <pageMargins left="0.75" right="0.75" top="1" bottom="1" header="0.5" footer="0.5"/>
  <pageSetup paperSize="9" orientation="landscape" horizontalDpi="96" verticalDpi="4294967292" r:id="rId1"/>
  <legacyDrawing r:id="rId2"/>
</worksheet>
</file>

<file path=xl/worksheets/sheet4.xml><?xml version="1.0" encoding="utf-8"?>
<worksheet xmlns="http://schemas.openxmlformats.org/spreadsheetml/2006/main" xmlns:r="http://schemas.openxmlformats.org/officeDocument/2006/relationships">
  <sheetPr codeName="Sheet3"/>
  <dimension ref="A1"/>
  <sheetViews>
    <sheetView workbookViewId="0">
      <selection activeCell="L54" sqref="L54"/>
    </sheetView>
  </sheetViews>
  <sheetFormatPr defaultColWidth="11" defaultRowHeight="15.75"/>
  <sheetData/>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sheetPr codeName="Sheet4"/>
  <dimension ref="A2:B40"/>
  <sheetViews>
    <sheetView workbookViewId="0">
      <selection activeCell="K16" sqref="K16"/>
    </sheetView>
  </sheetViews>
  <sheetFormatPr defaultColWidth="11" defaultRowHeight="15.75"/>
  <cols>
    <col min="1" max="1" width="6.375" customWidth="1"/>
  </cols>
  <sheetData>
    <row r="2" spans="1:2" s="1" customFormat="1">
      <c r="A2" s="1" t="s">
        <v>7</v>
      </c>
      <c r="B2" s="1" t="s">
        <v>8</v>
      </c>
    </row>
    <row r="3" spans="1:2">
      <c r="B3" s="70" t="s">
        <v>9</v>
      </c>
    </row>
    <row r="5" spans="1:2" s="16" customFormat="1">
      <c r="A5" s="16" t="s">
        <v>10</v>
      </c>
      <c r="B5" s="16" t="s">
        <v>14</v>
      </c>
    </row>
    <row r="6" spans="1:2">
      <c r="B6" t="s">
        <v>149</v>
      </c>
    </row>
    <row r="8" spans="1:2" s="1" customFormat="1">
      <c r="A8" s="1" t="s">
        <v>13</v>
      </c>
      <c r="B8" s="1" t="s">
        <v>16</v>
      </c>
    </row>
    <row r="10" spans="1:2">
      <c r="A10" s="1" t="s">
        <v>18</v>
      </c>
      <c r="B10" s="1" t="s">
        <v>12</v>
      </c>
    </row>
    <row r="11" spans="1:2">
      <c r="B11" t="s">
        <v>11</v>
      </c>
    </row>
    <row r="13" spans="1:2" s="1" customFormat="1">
      <c r="A13" s="1" t="s">
        <v>20</v>
      </c>
      <c r="B13" s="1" t="s">
        <v>22</v>
      </c>
    </row>
    <row r="14" spans="1:2">
      <c r="B14" t="s">
        <v>21</v>
      </c>
    </row>
    <row r="16" spans="1:2" s="1" customFormat="1">
      <c r="A16" s="1" t="s">
        <v>38</v>
      </c>
      <c r="B16" s="1" t="s">
        <v>39</v>
      </c>
    </row>
    <row r="17" spans="1:2">
      <c r="B17" t="s">
        <v>40</v>
      </c>
    </row>
    <row r="19" spans="1:2">
      <c r="A19" s="1" t="s">
        <v>43</v>
      </c>
      <c r="B19" s="1" t="s">
        <v>45</v>
      </c>
    </row>
    <row r="20" spans="1:2">
      <c r="B20" t="s">
        <v>44</v>
      </c>
    </row>
    <row r="22" spans="1:2" s="1" customFormat="1">
      <c r="A22" s="1" t="s">
        <v>47</v>
      </c>
      <c r="B22" s="1" t="s">
        <v>48</v>
      </c>
    </row>
    <row r="23" spans="1:2">
      <c r="B23" t="s">
        <v>49</v>
      </c>
    </row>
    <row r="25" spans="1:2" s="1" customFormat="1">
      <c r="A25" s="1" t="s">
        <v>54</v>
      </c>
      <c r="B25" s="1" t="s">
        <v>52</v>
      </c>
    </row>
    <row r="26" spans="1:2">
      <c r="B26" t="s">
        <v>53</v>
      </c>
    </row>
    <row r="28" spans="1:2" s="1" customFormat="1">
      <c r="A28" s="1" t="s">
        <v>57</v>
      </c>
      <c r="B28" s="1" t="s">
        <v>59</v>
      </c>
    </row>
    <row r="29" spans="1:2">
      <c r="B29" t="s">
        <v>58</v>
      </c>
    </row>
    <row r="31" spans="1:2" s="1" customFormat="1">
      <c r="A31" s="1" t="s">
        <v>92</v>
      </c>
      <c r="B31" s="1" t="s">
        <v>93</v>
      </c>
    </row>
    <row r="32" spans="1:2">
      <c r="B32" t="s">
        <v>278</v>
      </c>
    </row>
    <row r="34" spans="1:2" s="1" customFormat="1">
      <c r="A34" s="1" t="s">
        <v>115</v>
      </c>
      <c r="B34" s="1" t="s">
        <v>148</v>
      </c>
    </row>
    <row r="35" spans="1:2">
      <c r="B35" t="s">
        <v>149</v>
      </c>
    </row>
    <row r="37" spans="1:2" s="1" customFormat="1">
      <c r="A37" s="1" t="s">
        <v>115</v>
      </c>
      <c r="B37" s="1" t="s">
        <v>151</v>
      </c>
    </row>
    <row r="38" spans="1:2">
      <c r="B38" t="s">
        <v>150</v>
      </c>
    </row>
    <row r="40" spans="1:2">
      <c r="A40" t="s">
        <v>156</v>
      </c>
      <c r="B40" t="s">
        <v>157</v>
      </c>
    </row>
  </sheetData>
  <hyperlinks>
    <hyperlink ref="B3" r:id="rId1"/>
  </hyperlinks>
  <pageMargins left="0.75" right="0.75" top="1" bottom="1" header="0.5" footer="0.5"/>
  <pageSetup paperSize="9" orientation="portrait" horizontalDpi="4294967292" verticalDpi="4294967292"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Instructions</vt:lpstr>
      <vt:lpstr>Questionnaire</vt:lpstr>
      <vt:lpstr>Score</vt:lpstr>
      <vt:lpstr>References</vt:lpstr>
      <vt:lpstr>Questionnaire!Criteria</vt:lpstr>
    </vt:vector>
  </TitlesOfParts>
  <Company>Trusteq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 Mikkonen</dc:creator>
  <cp:lastModifiedBy>ssilen</cp:lastModifiedBy>
  <cp:lastPrinted>2012-06-06T06:47:54Z</cp:lastPrinted>
  <dcterms:created xsi:type="dcterms:W3CDTF">2011-12-27T08:41:46Z</dcterms:created>
  <dcterms:modified xsi:type="dcterms:W3CDTF">2012-10-18T09:41:07Z</dcterms:modified>
</cp:coreProperties>
</file>