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peda2.csc.fi\winhome\mrissane\My Documents\suorat tiedonkeruut\AMK talous 2016\uusimmat\"/>
    </mc:Choice>
  </mc:AlternateContent>
  <workbookProtection workbookAlgorithmName="SHA-512" workbookHashValue="zlf/0VeTym4hSIiEM4FJQC6QBWKJm8CWIO+VGkSPZ0b7ROk9W3TDl7BY81VeFgqgktq6e+pc1VxkJUj26hx9rA==" workbookSaltValue="VDOJUylWWc/Fsg01WSyu4Q==" workbookSpinCount="100000" lockStructure="1"/>
  <bookViews>
    <workbookView xWindow="0" yWindow="0" windowWidth="51600" windowHeight="17235"/>
  </bookViews>
  <sheets>
    <sheet name="Talous_1" sheetId="1" r:id="rId1"/>
    <sheet name="Parametrit" sheetId="3" r:id="rId2"/>
  </sheets>
  <definedNames>
    <definedName name="Konsernit">#REF!</definedName>
    <definedName name="Vuosi">Parametrit!$G$2:$G$4</definedName>
    <definedName name="Yliopistot">#REF!</definedName>
  </definedNames>
  <calcPr calcId="152511"/>
</workbook>
</file>

<file path=xl/calcChain.xml><?xml version="1.0" encoding="utf-8"?>
<calcChain xmlns="http://schemas.openxmlformats.org/spreadsheetml/2006/main">
  <c r="A10" i="1" l="1"/>
  <c r="X10" i="1" l="1"/>
  <c r="F29" i="1" l="1"/>
  <c r="A40" i="1"/>
  <c r="X40" i="1" s="1"/>
  <c r="A29" i="1"/>
  <c r="X29" i="1" s="1"/>
  <c r="A19" i="1"/>
  <c r="X19" i="1" s="1"/>
  <c r="B19" i="1"/>
  <c r="B40" i="1"/>
  <c r="B29" i="1"/>
  <c r="C29" i="1" l="1"/>
  <c r="Q10" i="1"/>
  <c r="N10" i="1"/>
  <c r="L10" i="1" s="1"/>
  <c r="H10" i="1"/>
  <c r="G10" i="1"/>
  <c r="V10" i="1" s="1"/>
  <c r="M19" i="1" s="1"/>
  <c r="L29" i="1" s="1"/>
  <c r="C10" i="1"/>
  <c r="H9" i="1" l="1"/>
  <c r="G9" i="1" s="1"/>
  <c r="C28" i="1" l="1"/>
  <c r="A39" i="1" l="1"/>
  <c r="X39" i="1" s="1"/>
  <c r="A28" i="1"/>
  <c r="X28" i="1" s="1"/>
  <c r="A18" i="1"/>
  <c r="X18" i="1" s="1"/>
  <c r="B39" i="1"/>
  <c r="B28" i="1"/>
  <c r="X9" i="1"/>
  <c r="C9" i="1" l="1"/>
  <c r="Q9" i="1" l="1"/>
  <c r="N9" i="1"/>
  <c r="L9" i="1" s="1"/>
  <c r="V9" i="1" l="1"/>
  <c r="B18" i="1"/>
  <c r="M18" i="1" l="1"/>
  <c r="F28" i="1" s="1"/>
  <c r="L28" i="1" s="1"/>
</calcChain>
</file>

<file path=xl/sharedStrings.xml><?xml version="1.0" encoding="utf-8"?>
<sst xmlns="http://schemas.openxmlformats.org/spreadsheetml/2006/main" count="256" uniqueCount="201">
  <si>
    <t>TIEDONKERUULOMAKE 1: Tuloslaskelma ja sitä täydentävät tiedot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</si>
  <si>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</si>
  <si>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</si>
  <si>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</si>
  <si>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</si>
  <si>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</si>
  <si>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</si>
  <si>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</si>
  <si>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</si>
  <si>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</si>
  <si>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</si>
  <si>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</si>
  <si>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</si>
  <si>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</si>
  <si>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</si>
  <si>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</si>
  <si>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</si>
  <si>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</si>
  <si>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</si>
  <si>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</si>
  <si>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</si>
  <si>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</si>
  <si>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</si>
  <si>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</si>
  <si>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</si>
  <si>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</si>
  <si>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</si>
  <si>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</si>
  <si>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r>
      <rPr>
        <b/>
        <sz val="8"/>
        <rFont val="Arial"/>
        <family val="2"/>
      </rPr>
      <t>Tilikauden vuosi</t>
    </r>
    <r>
      <rPr>
        <sz val="8"/>
        <rFont val="Arial"/>
        <family val="2"/>
      </rPr>
      <t xml:space="preserve">
Tilikausi
1.1.-31.12. 20XX</t>
    </r>
  </si>
  <si>
    <t>Tuloverot</t>
  </si>
  <si>
    <t>Palkat ja palkkiot</t>
  </si>
  <si>
    <t>-- Valitse --</t>
  </si>
  <si>
    <t>Tilinpäätössiirrot</t>
  </si>
  <si>
    <t>Hämeen ammattikorkeakoulu</t>
  </si>
  <si>
    <t xml:space="preserve">Karelia-ammattikorkeakoulu  </t>
  </si>
  <si>
    <t>Lahden ammattikorkeakoulu</t>
  </si>
  <si>
    <t>Oulun seudun ammattikorkeakoulu</t>
  </si>
  <si>
    <t>Seinäjoen ammattikorkeakoulu</t>
  </si>
  <si>
    <t>Kajaanin ammattikorkeakoulu</t>
  </si>
  <si>
    <t>Jyväskylän ammattikorkeakoulu</t>
  </si>
  <si>
    <t>Mikkelin ammattikorkeakoulu</t>
  </si>
  <si>
    <t>Satakunnan ammattikorkeakoulu</t>
  </si>
  <si>
    <t xml:space="preserve">Turun ammattikorkeakoulu </t>
  </si>
  <si>
    <t xml:space="preserve">Arcada - Nylands svenska yrkeshögskola </t>
  </si>
  <si>
    <t>Centria-ammattikorkeakoulu</t>
  </si>
  <si>
    <t>Savonia-ammattikorkeakoulu</t>
  </si>
  <si>
    <t>Kymenlaakson ammattikorkeakoulu</t>
  </si>
  <si>
    <t>Saimaan ammattikorkeakoulu</t>
  </si>
  <si>
    <t>Diakonia-ammattikorkeakoulu</t>
  </si>
  <si>
    <t xml:space="preserve">Vaasan ammattikorkeakoulu </t>
  </si>
  <si>
    <t>Laurea-ammattikorkeakoulu</t>
  </si>
  <si>
    <t>Tampereen ammattikorkeakoulu</t>
  </si>
  <si>
    <t>Humanistinen ammattikorkeakoulu</t>
  </si>
  <si>
    <t xml:space="preserve">Haaga-Helia ammattikorkeakoulu </t>
  </si>
  <si>
    <t>Metropolia ammattikorkeakoulu</t>
  </si>
  <si>
    <t>Yrkeshögskolan Novia</t>
  </si>
  <si>
    <t>Lapin ammattikorkeakoulu</t>
  </si>
  <si>
    <t>Liikevaihto</t>
  </si>
  <si>
    <t>Valmiiden ja keskeneräisten tuotteiden varastojen lisäys (+) tai vähennys (-)</t>
  </si>
  <si>
    <t>Valmistus omaan käyttöön (+)</t>
  </si>
  <si>
    <t>Toiminnan muut tuotot</t>
  </si>
  <si>
    <t>Aineet, tarvikkeet ja tavarat</t>
  </si>
  <si>
    <t>Ostot tilikauden aikana</t>
  </si>
  <si>
    <t>Ulkopuoliset palvelut</t>
  </si>
  <si>
    <t>Henkilösivukulut</t>
  </si>
  <si>
    <t>Eläkekulut</t>
  </si>
  <si>
    <t>Muut henkilösivukulut</t>
  </si>
  <si>
    <t>Suunnitelman mukaiset poistot</t>
  </si>
  <si>
    <t>Arvonalentumiset pysyvien vastaavien hyödykkeistä</t>
  </si>
  <si>
    <t>Vaihtuvien vastaavien poikkeukselliset arvonalentumiset</t>
  </si>
  <si>
    <t>Toiminnan muut kulut</t>
  </si>
  <si>
    <t>Tuotot osuuksista saman konsernin yrityksissä</t>
  </si>
  <si>
    <t>Tuotot osuuksista omistusyhteistyöyrityksissä</t>
  </si>
  <si>
    <t>Tuotot muista pysyvien vastaavien sijoituksista</t>
  </si>
  <si>
    <t>Saman konsernin yrityksiltä</t>
  </si>
  <si>
    <t>Muilta</t>
  </si>
  <si>
    <t>Muut korko- ja rahoitustuotot</t>
  </si>
  <si>
    <t xml:space="preserve"> </t>
  </si>
  <si>
    <t>Arvonalentumiset pysyvien vastaavien sijoituksista</t>
  </si>
  <si>
    <t>Arvonalenemiset vaihtuvien vastaavien rahoitusarvopapereista</t>
  </si>
  <si>
    <t>Korkokulut- ja muut rahoituskulut</t>
  </si>
  <si>
    <t>Saman konsernin yrityksille</t>
  </si>
  <si>
    <t>Muille</t>
  </si>
  <si>
    <t>Yhteensä</t>
  </si>
  <si>
    <t xml:space="preserve">Satunnaiset kulut </t>
  </si>
  <si>
    <t>Poistoeron lisäys (-) tai vähennys (+)</t>
  </si>
  <si>
    <t>Vapaaehtoisten varausten lisäys (-) tai vähennys (+)</t>
  </si>
  <si>
    <t>Rahastosiirrot</t>
  </si>
  <si>
    <t>Muut välittömät verot</t>
  </si>
  <si>
    <t>TILIKAUDEN VOITTO (TAPPIO)</t>
  </si>
  <si>
    <t xml:space="preserve">Liikevaihdon erittely </t>
  </si>
  <si>
    <t>EU-rahoitus</t>
  </si>
  <si>
    <t xml:space="preserve">Maksuasetuksen perusteella perityt maksut </t>
  </si>
  <si>
    <t>Muu liikevaihto</t>
  </si>
  <si>
    <t xml:space="preserve">OKM:n perusrahoitus (ml. strategiarahoitus) </t>
  </si>
  <si>
    <t>Kunnat ja kuntayhtymät</t>
  </si>
  <si>
    <t>Kotimaiset rahoituslaitokset</t>
  </si>
  <si>
    <t>Kotitaloudet</t>
  </si>
  <si>
    <t>Euroopan Unionin maat, yritysrahoitus</t>
  </si>
  <si>
    <t>Euroopan Unionin maat, muu rahoitus</t>
  </si>
  <si>
    <t xml:space="preserve">Muut ulkomaat, yritysrahoitus </t>
  </si>
  <si>
    <t>Muut ulkomaat, muu rahoitus</t>
  </si>
  <si>
    <t>Tekes</t>
  </si>
  <si>
    <t>Kotimaiset yritykset</t>
  </si>
  <si>
    <t>Sosiaaliturvarahastot</t>
  </si>
  <si>
    <t xml:space="preserve">Materiaalit ja palvelut </t>
  </si>
  <si>
    <t xml:space="preserve">Yhteensä </t>
  </si>
  <si>
    <t xml:space="preserve">Henkilöstökulut </t>
  </si>
  <si>
    <t>Poistot ja arvonalentumiset</t>
  </si>
  <si>
    <t>S</t>
  </si>
  <si>
    <t>T</t>
  </si>
  <si>
    <t>U</t>
  </si>
  <si>
    <t>V</t>
  </si>
  <si>
    <t>Liikevoitto/tappio</t>
  </si>
  <si>
    <t xml:space="preserve">Voitto/tappio ennen satunnaisia eriä 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</si>
  <si>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</si>
  <si>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</si>
  <si>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</si>
  <si>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</si>
  <si>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</si>
  <si>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</si>
  <si>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</si>
  <si>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</si>
  <si>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</si>
  <si>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</si>
  <si>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</si>
  <si>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Akatemia</t>
  </si>
  <si>
    <t>Muu OKM</t>
  </si>
  <si>
    <t>Muu valtio (pl. Tekes, Akatemia, Sosiaaliturvarahastot ja muu OKM)</t>
  </si>
  <si>
    <t>Voittoa tavoittelemattomat yhteisöt (kirkot, säätiöt, puolueet, rahastot)</t>
  </si>
  <si>
    <t xml:space="preserve">Tuet ja avustukset </t>
  </si>
  <si>
    <t>Satunnaiset tuotot</t>
  </si>
  <si>
    <t xml:space="preserve">Satunnaiset erät yhteensä </t>
  </si>
  <si>
    <t xml:space="preserve">Liikevaihto (tarkempi erottelu BN- CG) </t>
  </si>
  <si>
    <t>BH</t>
  </si>
  <si>
    <t>Voitto (tappio) ennen tilinpäätössiirtoja ja veroja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</si>
  <si>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</si>
  <si>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</si>
  <si>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</si>
  <si>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</si>
  <si>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</si>
  <si>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</si>
  <si>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</si>
  <si>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</si>
  <si>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</si>
  <si>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</si>
  <si>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</si>
  <si>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</si>
  <si>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</si>
  <si>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</si>
  <si>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</si>
  <si>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</si>
  <si>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</si>
  <si>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BI</t>
  </si>
  <si>
    <t>Julkisyhteisöt</t>
  </si>
  <si>
    <t>Ulkomainen rahoitus</t>
  </si>
  <si>
    <t>Varastojen lisäys (-) tai vähennys (+)</t>
  </si>
  <si>
    <t>Rahoitustuotot- ja kulut</t>
  </si>
  <si>
    <t>Satunnaiset erät</t>
  </si>
  <si>
    <t>Ammattikorkeakoulu</t>
  </si>
  <si>
    <t>Muu kotimainen rahoitus</t>
  </si>
  <si>
    <t>Tilikausi</t>
  </si>
  <si>
    <t>Liikevoitto tappio</t>
  </si>
  <si>
    <t>Tuotot muista pysyvien vastaavien sijoituksista sama konserni</t>
  </si>
  <si>
    <t>Tuotot muista pysyvien vastaavien sijoituksista muilta</t>
  </si>
  <si>
    <t>Muut korko ja rahoitustuotot sama konserni</t>
  </si>
  <si>
    <t>Muut korko ja rahoitustuotot muilta</t>
  </si>
  <si>
    <t>Korkokulut ja muut rahoituskulut sama konserni</t>
  </si>
  <si>
    <t>Korkokulut ja muut rahoituskulut muille</t>
  </si>
  <si>
    <t>Tilikauden voitto tai tappio</t>
  </si>
  <si>
    <t>OKM perusrahoitus</t>
  </si>
  <si>
    <t>Muu valtio</t>
  </si>
  <si>
    <t>EU rahoitus</t>
  </si>
  <si>
    <t>EU maat yritysrahoitus</t>
  </si>
  <si>
    <t>EU maat muu rahoitus</t>
  </si>
  <si>
    <t xml:space="preserve">Muut ulkomaat yritysrahoitus </t>
  </si>
  <si>
    <t>Muut ulkomaat muu rahoitus</t>
  </si>
  <si>
    <t>Voittoa tavoittelemattomat yhteisot</t>
  </si>
  <si>
    <t>Henkilosivukulut</t>
  </si>
  <si>
    <t>Muut henkilosivukulut</t>
  </si>
  <si>
    <t>Kunnat ja kuntayhtymat</t>
  </si>
  <si>
    <t>Satunnaiset erat yhteensa</t>
  </si>
  <si>
    <t>Voitto tai tappio ennen tilinpaatossiirtoja ja veroja</t>
  </si>
  <si>
    <t>Poistoeron lisays tai vahennys</t>
  </si>
  <si>
    <t>Vapaaehtoisten varausten lisays tai vahennys</t>
  </si>
  <si>
    <t>Muut valittomat verot</t>
  </si>
  <si>
    <t>Tuotot osuuksista saman konsernin yrityksissa</t>
  </si>
  <si>
    <t>Tuotot osuuksista omistusyhteistyoyrityksissa</t>
  </si>
  <si>
    <t xml:space="preserve">Voitto tappio ennen satunnaisia eria </t>
  </si>
  <si>
    <t>Materiaalit ja palvelut yhteensa</t>
  </si>
  <si>
    <t>Varastojen lisays tai vahennys</t>
  </si>
  <si>
    <t>Henkilostokulut yhteensa</t>
  </si>
  <si>
    <t>Elakekulut</t>
  </si>
  <si>
    <t>Poistot ja arvonalentumiset yhteensa</t>
  </si>
  <si>
    <t>Arvonalentumiset pysyvien vastaavien hyodykkeista</t>
  </si>
  <si>
    <t>Aineet tarvikkeet ja tavarat</t>
  </si>
  <si>
    <t>AMK_koodi</t>
  </si>
  <si>
    <t>OSA</t>
  </si>
  <si>
    <t>RIVInro</t>
  </si>
  <si>
    <t>Valmistus omaan kayttoon</t>
  </si>
  <si>
    <t>Valmiiden tuotteiden varastojen lisays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</si>
</sst>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16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Fill="1" applyAlignment="1" applyProtection="1">
      <alignment horizontal="left"/>
    </xf>
    <xf numFmtId="49" fontId="3" fillId="0" borderId="18" xfId="0" applyNumberFormat="1" applyFont="1" applyFill="1" applyBorder="1" applyAlignment="1" applyProtection="1">
      <alignment vertical="top" wrapText="1"/>
    </xf>
    <xf numFmtId="49" fontId="3" fillId="0" borderId="19" xfId="0" applyNumberFormat="1" applyFont="1" applyFill="1" applyBorder="1" applyAlignment="1" applyProtection="1">
      <alignment vertical="top" wrapText="1"/>
    </xf>
    <xf numFmtId="49" fontId="3" fillId="0" borderId="2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3" fontId="0" fillId="0" borderId="0" xfId="0" applyNumberFormat="1" applyProtection="1">
      <protection locked="0"/>
    </xf>
    <xf numFmtId="49" fontId="2" fillId="0" borderId="0" xfId="0" applyNumberFormat="1" applyFont="1" applyFill="1" applyProtection="1"/>
    <xf numFmtId="49" fontId="0" fillId="0" borderId="0" xfId="0" applyNumberFormat="1" applyFill="1" applyProtection="1"/>
    <xf numFmtId="3" fontId="0" fillId="0" borderId="0" xfId="0" applyNumberFormat="1" applyFill="1" applyProtection="1">
      <protection locked="0"/>
    </xf>
    <xf numFmtId="0" fontId="0" fillId="0" borderId="0" xfId="0" applyAlignment="1" applyProtection="1">
      <alignment wrapText="1"/>
    </xf>
    <xf numFmtId="0" fontId="1" fillId="0" borderId="35" xfId="0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vertical="top" wrapText="1"/>
    </xf>
    <xf numFmtId="49" fontId="3" fillId="0" borderId="38" xfId="0" applyNumberFormat="1" applyFont="1" applyFill="1" applyBorder="1" applyAlignment="1" applyProtection="1">
      <alignment vertical="top" wrapText="1"/>
    </xf>
    <xf numFmtId="3" fontId="0" fillId="2" borderId="0" xfId="0" applyNumberFormat="1" applyFill="1" applyProtection="1">
      <protection locked="0"/>
    </xf>
    <xf numFmtId="49" fontId="3" fillId="0" borderId="29" xfId="0" applyNumberFormat="1" applyFont="1" applyFill="1" applyBorder="1" applyAlignment="1" applyProtection="1">
      <alignment vertical="top" wrapText="1"/>
    </xf>
    <xf numFmtId="49" fontId="3" fillId="0" borderId="32" xfId="0" applyNumberFormat="1" applyFont="1" applyFill="1" applyBorder="1" applyAlignment="1" applyProtection="1">
      <alignment vertical="top" wrapText="1"/>
    </xf>
    <xf numFmtId="49" fontId="3" fillId="0" borderId="31" xfId="0" applyNumberFormat="1" applyFont="1" applyFill="1" applyBorder="1" applyAlignment="1" applyProtection="1">
      <alignment vertical="top" wrapText="1"/>
    </xf>
    <xf numFmtId="0" fontId="8" fillId="0" borderId="17" xfId="0" applyFont="1" applyBorder="1" applyAlignment="1" applyProtection="1">
      <alignment vertical="top" wrapText="1"/>
    </xf>
    <xf numFmtId="0" fontId="3" fillId="0" borderId="42" xfId="0" applyFont="1" applyFill="1" applyBorder="1" applyAlignment="1" applyProtection="1">
      <alignment vertical="top" wrapText="1"/>
    </xf>
    <xf numFmtId="49" fontId="3" fillId="0" borderId="24" xfId="0" applyNumberFormat="1" applyFont="1" applyFill="1" applyBorder="1" applyAlignment="1" applyProtection="1">
      <alignment vertical="top" wrapText="1"/>
    </xf>
    <xf numFmtId="0" fontId="8" fillId="0" borderId="22" xfId="0" applyFont="1" applyBorder="1" applyAlignment="1" applyProtection="1">
      <alignment vertical="top"/>
    </xf>
    <xf numFmtId="0" fontId="3" fillId="0" borderId="43" xfId="0" applyFont="1" applyFill="1" applyBorder="1" applyAlignment="1" applyProtection="1">
      <alignment vertical="top" wrapText="1"/>
    </xf>
    <xf numFmtId="0" fontId="1" fillId="0" borderId="27" xfId="0" applyFont="1" applyFill="1" applyBorder="1" applyAlignment="1" applyProtection="1">
      <alignment horizontal="center"/>
    </xf>
    <xf numFmtId="3" fontId="0" fillId="2" borderId="0" xfId="0" applyNumberFormat="1" applyFill="1" applyProtection="1"/>
    <xf numFmtId="49" fontId="1" fillId="0" borderId="5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center"/>
    </xf>
    <xf numFmtId="49" fontId="1" fillId="0" borderId="19" xfId="0" applyNumberFormat="1" applyFont="1" applyFill="1" applyBorder="1" applyAlignment="1" applyProtection="1">
      <alignment horizontal="center"/>
    </xf>
    <xf numFmtId="49" fontId="1" fillId="0" borderId="20" xfId="0" applyNumberFormat="1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6" borderId="49" xfId="0" applyFont="1" applyFill="1" applyBorder="1" applyAlignment="1" applyProtection="1">
      <alignment horizontal="center"/>
    </xf>
    <xf numFmtId="3" fontId="0" fillId="0" borderId="0" xfId="0" applyNumberFormat="1" applyBorder="1" applyProtection="1">
      <protection locked="0"/>
    </xf>
    <xf numFmtId="0" fontId="1" fillId="0" borderId="36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Protection="1"/>
    <xf numFmtId="0" fontId="7" fillId="0" borderId="0" xfId="0" applyFont="1" applyProtection="1"/>
    <xf numFmtId="49" fontId="1" fillId="0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29" xfId="0" applyNumberFormat="1" applyFont="1" applyFill="1" applyBorder="1" applyAlignment="1" applyProtection="1">
      <alignment horizontal="center" wrapText="1"/>
    </xf>
    <xf numFmtId="49" fontId="3" fillId="0" borderId="54" xfId="0" applyNumberFormat="1" applyFont="1" applyFill="1" applyBorder="1" applyAlignment="1" applyProtection="1">
      <alignment horizontal="center" wrapText="1"/>
    </xf>
    <xf numFmtId="49" fontId="3" fillId="0" borderId="55" xfId="0" applyNumberFormat="1" applyFont="1" applyFill="1" applyBorder="1" applyAlignment="1" applyProtection="1">
      <alignment horizontal="center" wrapText="1"/>
    </xf>
    <xf numFmtId="49" fontId="3" fillId="0" borderId="52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29" xfId="0" applyNumberFormat="1" applyFont="1" applyFill="1" applyBorder="1" applyAlignment="1" applyProtection="1">
      <alignment horizontal="center" wrapText="1"/>
    </xf>
    <xf numFmtId="49" fontId="4" fillId="0" borderId="30" xfId="0" applyNumberFormat="1" applyFont="1" applyFill="1" applyBorder="1" applyAlignment="1" applyProtection="1">
      <alignment horizontal="center" vertical="top" wrapText="1"/>
    </xf>
    <xf numFmtId="49" fontId="4" fillId="0" borderId="31" xfId="0" applyNumberFormat="1" applyFont="1" applyFill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0" fontId="4" fillId="12" borderId="53" xfId="0" applyFont="1" applyFill="1" applyBorder="1" applyAlignment="1" applyProtection="1">
      <alignment horizontal="center"/>
    </xf>
    <xf numFmtId="0" fontId="4" fillId="12" borderId="34" xfId="0" applyFont="1" applyFill="1" applyBorder="1" applyAlignment="1" applyProtection="1">
      <alignment horizontal="center"/>
    </xf>
    <xf numFmtId="0" fontId="4" fillId="12" borderId="45" xfId="0" applyFont="1" applyFill="1" applyBorder="1" applyAlignment="1" applyProtection="1">
      <alignment horizontal="center"/>
    </xf>
    <xf numFmtId="49" fontId="3" fillId="0" borderId="50" xfId="0" applyNumberFormat="1" applyFont="1" applyFill="1" applyBorder="1" applyAlignment="1" applyProtection="1">
      <alignment horizontal="center" vertical="top"/>
    </xf>
    <xf numFmtId="49" fontId="3" fillId="0" borderId="33" xfId="0" applyNumberFormat="1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35" xfId="0" applyNumberFormat="1" applyFont="1" applyFill="1" applyBorder="1" applyAlignment="1" applyProtection="1">
      <alignment horizontal="center" vertical="top" wrapText="1"/>
    </xf>
    <xf numFmtId="49" fontId="4" fillId="0" borderId="27" xfId="0" applyNumberFormat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top" wrapText="1"/>
    </xf>
    <xf numFmtId="0" fontId="4" fillId="0" borderId="27" xfId="0" applyFont="1" applyFill="1" applyBorder="1" applyAlignment="1" applyProtection="1">
      <alignment horizontal="center" vertical="top" wrapText="1"/>
    </xf>
    <xf numFmtId="49" fontId="3" fillId="0" borderId="11" xfId="0" applyNumberFormat="1" applyFont="1" applyFill="1" applyBorder="1" applyAlignment="1" applyProtection="1">
      <alignment vertical="top" wrapText="1"/>
    </xf>
    <xf numFmtId="0" fontId="12" fillId="0" borderId="33" xfId="0" applyFont="1" applyBorder="1" applyAlignment="1">
      <alignment wrapText="1"/>
    </xf>
    <xf numFmtId="49" fontId="3" fillId="0" borderId="36" xfId="0" applyNumberFormat="1" applyFont="1" applyFill="1" applyBorder="1" applyAlignment="1" applyProtection="1">
      <alignment vertical="top" wrapText="1"/>
    </xf>
    <xf numFmtId="0" fontId="3" fillId="0" borderId="34" xfId="0" applyFont="1" applyFill="1" applyBorder="1" applyAlignment="1" applyProtection="1">
      <alignment vertical="top"/>
    </xf>
    <xf numFmtId="0" fontId="3" fillId="0" borderId="48" xfId="0" applyFont="1" applyFill="1" applyBorder="1" applyAlignment="1" applyProtection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3" fillId="0" borderId="11" xfId="0" applyFont="1" applyFill="1" applyBorder="1" applyAlignment="1" applyProtection="1">
      <alignment vertical="top" wrapText="1"/>
    </xf>
    <xf numFmtId="0" fontId="12" fillId="0" borderId="33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 applyProtection="1">
      <alignment vertical="top" wrapText="1"/>
    </xf>
    <xf numFmtId="0" fontId="3" fillId="0" borderId="27" xfId="0" applyFont="1" applyFill="1" applyBorder="1" applyAlignment="1" applyProtection="1">
      <alignment vertical="top" wrapText="1"/>
    </xf>
    <xf numFmtId="49" fontId="3" fillId="0" borderId="33" xfId="0" applyNumberFormat="1" applyFont="1" applyFill="1" applyBorder="1" applyAlignment="1" applyProtection="1">
      <alignment vertical="top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49" fontId="3" fillId="0" borderId="16" xfId="0" applyNumberFormat="1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49" fontId="3" fillId="0" borderId="47" xfId="0" applyNumberFormat="1" applyFont="1" applyFill="1" applyBorder="1" applyAlignment="1" applyProtection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</xf>
    <xf numFmtId="0" fontId="10" fillId="5" borderId="5" xfId="0" applyFont="1" applyFill="1" applyBorder="1" applyAlignment="1" applyProtection="1">
      <alignment horizontal="center"/>
    </xf>
    <xf numFmtId="0" fontId="10" fillId="5" borderId="6" xfId="0" applyFont="1" applyFill="1" applyBorder="1" applyAlignment="1" applyProtection="1">
      <alignment horizontal="center"/>
    </xf>
    <xf numFmtId="0" fontId="1" fillId="11" borderId="5" xfId="0" applyFont="1" applyFill="1" applyBorder="1" applyAlignment="1" applyProtection="1">
      <alignment horizontal="center"/>
    </xf>
    <xf numFmtId="0" fontId="1" fillId="11" borderId="6" xfId="0" applyFont="1" applyFill="1" applyBorder="1" applyAlignment="1" applyProtection="1">
      <alignment horizontal="center"/>
    </xf>
    <xf numFmtId="0" fontId="1" fillId="11" borderId="7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49" fontId="3" fillId="0" borderId="10" xfId="0" applyNumberFormat="1" applyFont="1" applyFill="1" applyBorder="1" applyAlignment="1" applyProtection="1">
      <alignment vertical="top" wrapText="1"/>
    </xf>
    <xf numFmtId="49" fontId="3" fillId="0" borderId="16" xfId="0" applyNumberFormat="1" applyFont="1" applyFill="1" applyBorder="1" applyAlignment="1" applyProtection="1">
      <alignment vertical="top" wrapText="1"/>
    </xf>
    <xf numFmtId="49" fontId="3" fillId="0" borderId="8" xfId="0" applyNumberFormat="1" applyFont="1" applyFill="1" applyBorder="1" applyAlignment="1" applyProtection="1">
      <alignment vertical="top" wrapText="1"/>
    </xf>
    <xf numFmtId="49" fontId="3" fillId="0" borderId="17" xfId="0" applyNumberFormat="1" applyFont="1" applyFill="1" applyBorder="1" applyAlignment="1" applyProtection="1">
      <alignment vertical="top" wrapText="1"/>
    </xf>
    <xf numFmtId="49" fontId="4" fillId="0" borderId="39" xfId="0" applyNumberFormat="1" applyFont="1" applyFill="1" applyBorder="1" applyAlignment="1" applyProtection="1">
      <alignment horizontal="center" vertical="top" wrapText="1"/>
    </xf>
    <xf numFmtId="49" fontId="4" fillId="0" borderId="41" xfId="0" applyNumberFormat="1" applyFont="1" applyFill="1" applyBorder="1" applyAlignment="1" applyProtection="1">
      <alignment horizontal="center" vertical="top" wrapText="1"/>
    </xf>
    <xf numFmtId="0" fontId="1" fillId="8" borderId="8" xfId="0" applyFont="1" applyFill="1" applyBorder="1" applyAlignment="1" applyProtection="1">
      <alignment horizontal="center"/>
    </xf>
    <xf numFmtId="0" fontId="1" fillId="8" borderId="9" xfId="0" applyFont="1" applyFill="1" applyBorder="1" applyAlignment="1" applyProtection="1">
      <alignment horizontal="center"/>
    </xf>
    <xf numFmtId="0" fontId="1" fillId="8" borderId="10" xfId="0" applyFont="1" applyFill="1" applyBorder="1" applyAlignment="1" applyProtection="1">
      <alignment horizontal="center"/>
    </xf>
    <xf numFmtId="0" fontId="9" fillId="0" borderId="30" xfId="0" applyFont="1" applyBorder="1" applyAlignment="1" applyProtection="1">
      <alignment vertical="top" wrapText="1"/>
    </xf>
    <xf numFmtId="0" fontId="9" fillId="0" borderId="31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/>
    <xf numFmtId="0" fontId="1" fillId="6" borderId="5" xfId="0" applyFont="1" applyFill="1" applyBorder="1" applyAlignment="1" applyProtection="1">
      <alignment horizontal="center"/>
    </xf>
    <xf numFmtId="0" fontId="1" fillId="6" borderId="6" xfId="0" applyFont="1" applyFill="1" applyBorder="1" applyAlignment="1" applyProtection="1">
      <alignment horizontal="center"/>
    </xf>
    <xf numFmtId="0" fontId="1" fillId="6" borderId="51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49" fontId="3" fillId="0" borderId="47" xfId="0" applyNumberFormat="1" applyFont="1" applyFill="1" applyBorder="1" applyAlignment="1" applyProtection="1">
      <alignment vertical="top" wrapText="1"/>
    </xf>
    <xf numFmtId="0" fontId="0" fillId="0" borderId="42" xfId="0" applyBorder="1" applyAlignment="1">
      <alignment wrapText="1"/>
    </xf>
    <xf numFmtId="49" fontId="3" fillId="0" borderId="30" xfId="0" applyNumberFormat="1" applyFont="1" applyFill="1" applyBorder="1" applyAlignment="1" applyProtection="1">
      <alignment vertical="top" wrapText="1"/>
    </xf>
    <xf numFmtId="0" fontId="0" fillId="0" borderId="31" xfId="0" applyBorder="1" applyAlignment="1">
      <alignment wrapText="1"/>
    </xf>
    <xf numFmtId="0" fontId="1" fillId="5" borderId="6" xfId="0" applyFont="1" applyFill="1" applyBorder="1" applyAlignment="1" applyProtection="1">
      <alignment horizontal="center"/>
    </xf>
    <xf numFmtId="49" fontId="3" fillId="0" borderId="14" xfId="0" applyNumberFormat="1" applyFont="1" applyFill="1" applyBorder="1" applyAlignment="1" applyProtection="1">
      <alignment vertical="top" wrapText="1"/>
    </xf>
    <xf numFmtId="0" fontId="2" fillId="0" borderId="24" xfId="0" applyFont="1" applyFill="1" applyBorder="1" applyAlignment="1" applyProtection="1"/>
    <xf numFmtId="49" fontId="3" fillId="0" borderId="13" xfId="0" applyNumberFormat="1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/>
    <xf numFmtId="49" fontId="4" fillId="0" borderId="11" xfId="0" applyNumberFormat="1" applyFont="1" applyFill="1" applyBorder="1" applyAlignment="1" applyProtection="1">
      <alignment vertical="top" wrapText="1"/>
    </xf>
    <xf numFmtId="0" fontId="1" fillId="0" borderId="16" xfId="0" applyFont="1" applyFill="1" applyBorder="1" applyAlignment="1" applyProtection="1"/>
    <xf numFmtId="49" fontId="4" fillId="0" borderId="8" xfId="0" applyNumberFormat="1" applyFont="1" applyFill="1" applyBorder="1" applyAlignment="1" applyProtection="1">
      <alignment vertical="top" wrapText="1"/>
    </xf>
    <xf numFmtId="0" fontId="1" fillId="0" borderId="17" xfId="0" applyFont="1" applyFill="1" applyBorder="1" applyAlignment="1" applyProtection="1"/>
    <xf numFmtId="0" fontId="4" fillId="0" borderId="5" xfId="0" applyFont="1" applyFill="1" applyBorder="1" applyAlignment="1" applyProtection="1">
      <alignment vertical="top"/>
    </xf>
    <xf numFmtId="0" fontId="9" fillId="0" borderId="6" xfId="0" applyFont="1" applyBorder="1" applyAlignment="1"/>
    <xf numFmtId="0" fontId="3" fillId="0" borderId="8" xfId="0" applyFont="1" applyFill="1" applyBorder="1" applyAlignment="1" applyProtection="1">
      <alignment vertical="top" wrapText="1"/>
    </xf>
    <xf numFmtId="0" fontId="0" fillId="0" borderId="17" xfId="0" applyBorder="1" applyAlignment="1">
      <alignment wrapText="1"/>
    </xf>
    <xf numFmtId="49" fontId="3" fillId="0" borderId="15" xfId="0" applyNumberFormat="1" applyFont="1" applyFill="1" applyBorder="1" applyAlignment="1" applyProtection="1">
      <alignment vertical="top" wrapText="1"/>
    </xf>
    <xf numFmtId="0" fontId="2" fillId="0" borderId="25" xfId="0" applyFont="1" applyFill="1" applyBorder="1" applyAlignment="1" applyProtection="1"/>
    <xf numFmtId="49" fontId="3" fillId="0" borderId="12" xfId="0" applyNumberFormat="1" applyFont="1" applyFill="1" applyBorder="1" applyAlignment="1" applyProtection="1">
      <alignment vertical="top" wrapText="1"/>
    </xf>
    <xf numFmtId="0" fontId="2" fillId="0" borderId="21" xfId="0" applyFont="1" applyFill="1" applyBorder="1" applyAlignment="1" applyProtection="1"/>
    <xf numFmtId="0" fontId="8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4" borderId="47" xfId="0" applyFont="1" applyFill="1" applyBorder="1" applyAlignment="1" applyProtection="1">
      <alignment vertical="top" wrapText="1"/>
    </xf>
    <xf numFmtId="0" fontId="7" fillId="0" borderId="42" xfId="0" applyFont="1" applyBorder="1" applyAlignment="1">
      <alignment vertical="top" wrapText="1"/>
    </xf>
    <xf numFmtId="0" fontId="1" fillId="4" borderId="5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49" fontId="4" fillId="0" borderId="2" xfId="0" applyNumberFormat="1" applyFont="1" applyFill="1" applyBorder="1" applyAlignment="1" applyProtection="1">
      <alignment vertical="top" wrapText="1"/>
    </xf>
    <xf numFmtId="0" fontId="11" fillId="0" borderId="35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4" fillId="10" borderId="34" xfId="0" applyFont="1" applyFill="1" applyBorder="1" applyAlignment="1" applyProtection="1">
      <alignment horizontal="center"/>
    </xf>
    <xf numFmtId="0" fontId="4" fillId="10" borderId="44" xfId="0" applyFont="1" applyFill="1" applyBorder="1" applyAlignment="1" applyProtection="1">
      <alignment horizontal="center"/>
    </xf>
    <xf numFmtId="0" fontId="4" fillId="9" borderId="4" xfId="0" applyFont="1" applyFill="1" applyBorder="1" applyAlignment="1" applyProtection="1">
      <alignment horizontal="center"/>
    </xf>
    <xf numFmtId="0" fontId="4" fillId="9" borderId="34" xfId="0" applyFont="1" applyFill="1" applyBorder="1" applyAlignment="1" applyProtection="1">
      <alignment horizontal="center"/>
    </xf>
    <xf numFmtId="0" fontId="4" fillId="9" borderId="45" xfId="0" applyFont="1" applyFill="1" applyBorder="1" applyAlignment="1" applyProtection="1">
      <alignment horizontal="center"/>
    </xf>
    <xf numFmtId="49" fontId="3" fillId="0" borderId="46" xfId="0" applyNumberFormat="1" applyFont="1" applyFill="1" applyBorder="1" applyAlignment="1" applyProtection="1">
      <alignment vertical="top" wrapText="1"/>
    </xf>
    <xf numFmtId="0" fontId="12" fillId="0" borderId="28" xfId="0" applyFont="1" applyBorder="1" applyAlignment="1">
      <alignment wrapText="1"/>
    </xf>
  </cellXfs>
  <cellStyles count="4">
    <cellStyle name="Normaali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90" zoomScaleNormal="90" workbookViewId="0">
      <pane xSplit="2" topLeftCell="C1" activePane="topRight" state="frozen"/>
      <selection pane="topRight" activeCell="D9" sqref="D9"/>
    </sheetView>
  </sheetViews>
  <sheetFormatPr defaultColWidth="9.140625" defaultRowHeight="15" x14ac:dyDescent="0.25"/>
  <cols>
    <col min="1" max="1" width="30.140625" style="4" customWidth="1"/>
    <col min="2" max="2" width="12.5703125" style="4" customWidth="1"/>
    <col min="3" max="3" width="19.5703125" style="4" customWidth="1"/>
    <col min="4" max="4" width="16.7109375" style="4" customWidth="1"/>
    <col min="5" max="5" width="21.42578125" style="4" customWidth="1"/>
    <col min="6" max="6" width="18.85546875" style="4" customWidth="1"/>
    <col min="7" max="7" width="16.5703125" style="4" customWidth="1"/>
    <col min="8" max="8" width="17.7109375" style="4" customWidth="1"/>
    <col min="9" max="9" width="13.42578125" style="4" customWidth="1"/>
    <col min="10" max="10" width="15.28515625" style="4" customWidth="1"/>
    <col min="11" max="11" width="17.85546875" style="4" customWidth="1"/>
    <col min="12" max="12" width="16.28515625" style="4" customWidth="1"/>
    <col min="13" max="13" width="16.140625" style="4" customWidth="1"/>
    <col min="14" max="14" width="14.5703125" style="4" customWidth="1"/>
    <col min="15" max="15" width="15.28515625" style="4" customWidth="1"/>
    <col min="16" max="17" width="15.42578125" style="4" customWidth="1"/>
    <col min="18" max="18" width="15.7109375" style="4" customWidth="1"/>
    <col min="19" max="19" width="22.28515625" style="4" customWidth="1"/>
    <col min="20" max="20" width="17.5703125" style="4" customWidth="1"/>
    <col min="21" max="21" width="17.140625" style="4" customWidth="1"/>
    <col min="22" max="22" width="17.5703125" style="4" customWidth="1"/>
    <col min="23" max="23" width="14.85546875" style="4" customWidth="1"/>
    <col min="24" max="24" width="11.28515625" style="4" hidden="1" customWidth="1"/>
    <col min="25" max="25" width="5.42578125" style="4" hidden="1" customWidth="1"/>
    <col min="26" max="26" width="7.7109375" style="4" hidden="1" customWidth="1"/>
    <col min="27" max="16384" width="9.140625" style="4"/>
  </cols>
  <sheetData>
    <row r="1" spans="1:26" x14ac:dyDescent="0.25">
      <c r="T1" s="12"/>
    </row>
    <row r="2" spans="1:26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1"/>
      <c r="U2" s="3"/>
      <c r="V2" s="3"/>
      <c r="W2" s="3"/>
      <c r="X2" s="3"/>
    </row>
    <row r="3" spans="1:26" ht="15.75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1"/>
      <c r="U3" s="3"/>
      <c r="V3" s="3"/>
      <c r="W3" s="3"/>
      <c r="X3" s="3"/>
    </row>
    <row r="4" spans="1:26" ht="15.75" thickBot="1" x14ac:dyDescent="0.3">
      <c r="A4" s="5"/>
      <c r="B4" s="3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</row>
    <row r="5" spans="1:26" ht="15.75" thickBot="1" x14ac:dyDescent="0.3">
      <c r="A5" s="29" t="s">
        <v>1</v>
      </c>
      <c r="B5" s="30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109</v>
      </c>
      <c r="T5" s="31" t="s">
        <v>110</v>
      </c>
      <c r="U5" s="31" t="s">
        <v>111</v>
      </c>
      <c r="V5" s="32" t="s">
        <v>112</v>
      </c>
    </row>
    <row r="6" spans="1:26" ht="15.75" customHeight="1" thickBot="1" x14ac:dyDescent="0.3">
      <c r="A6" s="92" t="s">
        <v>159</v>
      </c>
      <c r="B6" s="90" t="s">
        <v>28</v>
      </c>
      <c r="C6" s="134" t="s">
        <v>133</v>
      </c>
      <c r="D6" s="123" t="s">
        <v>58</v>
      </c>
      <c r="E6" s="123" t="s">
        <v>59</v>
      </c>
      <c r="F6" s="125" t="s">
        <v>60</v>
      </c>
      <c r="G6" s="120" t="s">
        <v>105</v>
      </c>
      <c r="H6" s="121"/>
      <c r="I6" s="121"/>
      <c r="J6" s="121"/>
      <c r="K6" s="122"/>
      <c r="L6" s="127" t="s">
        <v>107</v>
      </c>
      <c r="M6" s="127"/>
      <c r="N6" s="127"/>
      <c r="O6" s="127"/>
      <c r="P6" s="127"/>
      <c r="Q6" s="117" t="s">
        <v>108</v>
      </c>
      <c r="R6" s="118"/>
      <c r="S6" s="118"/>
      <c r="T6" s="119"/>
      <c r="U6" s="94" t="s">
        <v>70</v>
      </c>
      <c r="V6" s="63" t="s">
        <v>113</v>
      </c>
    </row>
    <row r="7" spans="1:26" ht="58.5" customHeight="1" thickBot="1" x14ac:dyDescent="0.3">
      <c r="A7" s="93"/>
      <c r="B7" s="91"/>
      <c r="C7" s="135"/>
      <c r="D7" s="124"/>
      <c r="E7" s="124"/>
      <c r="F7" s="126"/>
      <c r="G7" s="19" t="s">
        <v>83</v>
      </c>
      <c r="H7" s="20" t="s">
        <v>61</v>
      </c>
      <c r="I7" s="21" t="s">
        <v>62</v>
      </c>
      <c r="J7" s="21" t="s">
        <v>156</v>
      </c>
      <c r="K7" s="20" t="s">
        <v>63</v>
      </c>
      <c r="L7" s="16" t="s">
        <v>106</v>
      </c>
      <c r="M7" s="8" t="s">
        <v>30</v>
      </c>
      <c r="N7" s="6" t="s">
        <v>64</v>
      </c>
      <c r="O7" s="7" t="s">
        <v>65</v>
      </c>
      <c r="P7" s="7" t="s">
        <v>66</v>
      </c>
      <c r="Q7" s="7" t="s">
        <v>106</v>
      </c>
      <c r="R7" s="7" t="s">
        <v>67</v>
      </c>
      <c r="S7" s="7" t="s">
        <v>68</v>
      </c>
      <c r="T7" s="17" t="s">
        <v>69</v>
      </c>
      <c r="U7" s="95"/>
      <c r="V7" s="64"/>
    </row>
    <row r="8" spans="1:26" s="42" customFormat="1" ht="19.5" hidden="1" customHeight="1" x14ac:dyDescent="0.25">
      <c r="A8" s="38" t="s">
        <v>159</v>
      </c>
      <c r="B8" s="38" t="s">
        <v>161</v>
      </c>
      <c r="C8" s="38" t="s">
        <v>57</v>
      </c>
      <c r="D8" s="44" t="s">
        <v>200</v>
      </c>
      <c r="E8" s="44" t="s">
        <v>199</v>
      </c>
      <c r="F8" s="44" t="s">
        <v>60</v>
      </c>
      <c r="G8" s="47" t="s">
        <v>189</v>
      </c>
      <c r="H8" s="47" t="s">
        <v>195</v>
      </c>
      <c r="I8" s="47" t="s">
        <v>62</v>
      </c>
      <c r="J8" s="47" t="s">
        <v>190</v>
      </c>
      <c r="K8" s="47" t="s">
        <v>63</v>
      </c>
      <c r="L8" s="47" t="s">
        <v>191</v>
      </c>
      <c r="M8" s="47" t="s">
        <v>30</v>
      </c>
      <c r="N8" s="47" t="s">
        <v>178</v>
      </c>
      <c r="O8" s="47" t="s">
        <v>192</v>
      </c>
      <c r="P8" s="47" t="s">
        <v>179</v>
      </c>
      <c r="Q8" s="47" t="s">
        <v>193</v>
      </c>
      <c r="R8" s="47" t="s">
        <v>67</v>
      </c>
      <c r="S8" s="47" t="s">
        <v>194</v>
      </c>
      <c r="T8" s="47" t="s">
        <v>69</v>
      </c>
      <c r="U8" s="44" t="s">
        <v>70</v>
      </c>
      <c r="V8" s="48" t="s">
        <v>162</v>
      </c>
      <c r="X8" s="42" t="s">
        <v>196</v>
      </c>
      <c r="Y8" s="4" t="s">
        <v>197</v>
      </c>
      <c r="Z8" s="4" t="s">
        <v>198</v>
      </c>
    </row>
    <row r="9" spans="1:26" x14ac:dyDescent="0.25">
      <c r="A9" s="1" t="s">
        <v>31</v>
      </c>
      <c r="B9" s="9" t="s">
        <v>31</v>
      </c>
      <c r="C9" s="28">
        <f>SUM(C39:T39)</f>
        <v>0</v>
      </c>
      <c r="D9" s="10"/>
      <c r="E9" s="10"/>
      <c r="F9" s="10"/>
      <c r="G9" s="18">
        <f>H9+K9</f>
        <v>0</v>
      </c>
      <c r="H9" s="28">
        <f>I9+J9</f>
        <v>0</v>
      </c>
      <c r="I9" s="10"/>
      <c r="J9" s="10"/>
      <c r="K9" s="10"/>
      <c r="L9" s="18">
        <f>M9+N9</f>
        <v>0</v>
      </c>
      <c r="M9" s="10"/>
      <c r="N9" s="18">
        <f>O9+P9</f>
        <v>0</v>
      </c>
      <c r="O9" s="10"/>
      <c r="P9" s="10"/>
      <c r="Q9" s="18">
        <f>R9+S9+T9</f>
        <v>0</v>
      </c>
      <c r="R9" s="10"/>
      <c r="S9" s="10"/>
      <c r="T9" s="10"/>
      <c r="U9" s="10"/>
      <c r="V9" s="28">
        <f>SUM(C9:F9)-G9-L9-Q9-U9</f>
        <v>0</v>
      </c>
      <c r="X9" s="4">
        <f>VLOOKUP(A9,Parametrit!$C$2:$D$26,2,FALSE)</f>
        <v>0</v>
      </c>
      <c r="Y9" s="4">
        <v>1</v>
      </c>
      <c r="Z9" s="4">
        <v>1</v>
      </c>
    </row>
    <row r="10" spans="1:26" s="49" customFormat="1" x14ac:dyDescent="0.25">
      <c r="A10" s="4" t="str">
        <f>A9</f>
        <v>-- Valitse --</v>
      </c>
      <c r="B10" s="9" t="s">
        <v>31</v>
      </c>
      <c r="C10" s="28">
        <f>SUM(C40:T40)</f>
        <v>0</v>
      </c>
      <c r="D10" s="13"/>
      <c r="E10" s="13"/>
      <c r="F10" s="13"/>
      <c r="G10" s="18">
        <f>H10+K10</f>
        <v>0</v>
      </c>
      <c r="H10" s="28">
        <f>I10+J10</f>
        <v>0</v>
      </c>
      <c r="I10" s="13"/>
      <c r="J10" s="13"/>
      <c r="K10" s="13"/>
      <c r="L10" s="18">
        <f>M10+N10</f>
        <v>0</v>
      </c>
      <c r="M10" s="13"/>
      <c r="N10" s="18">
        <f>O10+P10</f>
        <v>0</v>
      </c>
      <c r="O10" s="13"/>
      <c r="P10" s="13"/>
      <c r="Q10" s="18">
        <f>R10+S10+T10</f>
        <v>0</v>
      </c>
      <c r="R10" s="13"/>
      <c r="S10" s="13"/>
      <c r="T10" s="13"/>
      <c r="U10" s="13"/>
      <c r="V10" s="28">
        <f>SUM(C10:F10)-G10-L10-Q10-U10</f>
        <v>0</v>
      </c>
      <c r="X10" s="4">
        <f>VLOOKUP(A10,Parametrit!$C$2:$D$26,2,FALSE)</f>
        <v>0</v>
      </c>
      <c r="Y10" s="4">
        <v>1</v>
      </c>
      <c r="Z10" s="4">
        <v>2</v>
      </c>
    </row>
    <row r="11" spans="1:26" x14ac:dyDescent="0.25">
      <c r="C11" s="50"/>
      <c r="U11" s="12"/>
    </row>
    <row r="12" spans="1:26" ht="15.75" thickBot="1" x14ac:dyDescent="0.3">
      <c r="T12" s="12"/>
    </row>
    <row r="13" spans="1:26" ht="15.75" thickBot="1" x14ac:dyDescent="0.3">
      <c r="C13" s="101" t="s">
        <v>157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26" ht="15.75" thickBot="1" x14ac:dyDescent="0.3">
      <c r="A14" s="57" t="s">
        <v>159</v>
      </c>
      <c r="B14" s="60" t="s">
        <v>28</v>
      </c>
      <c r="C14" s="15" t="s">
        <v>115</v>
      </c>
      <c r="D14" s="15" t="s">
        <v>116</v>
      </c>
      <c r="E14" s="15" t="s">
        <v>117</v>
      </c>
      <c r="F14" s="15" t="s">
        <v>118</v>
      </c>
      <c r="G14" s="27" t="s">
        <v>119</v>
      </c>
      <c r="H14" s="27" t="s">
        <v>120</v>
      </c>
      <c r="I14" s="27" t="s">
        <v>121</v>
      </c>
      <c r="J14" s="27" t="s">
        <v>122</v>
      </c>
      <c r="K14" s="27" t="s">
        <v>123</v>
      </c>
      <c r="L14" s="27" t="s">
        <v>124</v>
      </c>
      <c r="M14" s="27" t="s">
        <v>125</v>
      </c>
    </row>
    <row r="15" spans="1:26" ht="36.75" customHeight="1" thickBot="1" x14ac:dyDescent="0.3">
      <c r="A15" s="58"/>
      <c r="B15" s="61"/>
      <c r="C15" s="142" t="s">
        <v>71</v>
      </c>
      <c r="D15" s="138" t="s">
        <v>72</v>
      </c>
      <c r="E15" s="136" t="s">
        <v>73</v>
      </c>
      <c r="F15" s="137"/>
      <c r="G15" s="144" t="s">
        <v>76</v>
      </c>
      <c r="H15" s="145"/>
      <c r="I15" s="104" t="s">
        <v>78</v>
      </c>
      <c r="J15" s="106" t="s">
        <v>79</v>
      </c>
      <c r="K15" s="108" t="s">
        <v>80</v>
      </c>
      <c r="L15" s="109"/>
      <c r="M15" s="113" t="s">
        <v>114</v>
      </c>
      <c r="N15" s="4" t="s">
        <v>77</v>
      </c>
    </row>
    <row r="16" spans="1:26" ht="62.25" customHeight="1" thickBot="1" x14ac:dyDescent="0.3">
      <c r="A16" s="59"/>
      <c r="B16" s="62"/>
      <c r="C16" s="143"/>
      <c r="D16" s="139"/>
      <c r="E16" s="22" t="s">
        <v>74</v>
      </c>
      <c r="F16" s="26" t="s">
        <v>75</v>
      </c>
      <c r="G16" s="22" t="s">
        <v>74</v>
      </c>
      <c r="H16" s="23" t="s">
        <v>75</v>
      </c>
      <c r="I16" s="105"/>
      <c r="J16" s="107"/>
      <c r="K16" s="24" t="s">
        <v>81</v>
      </c>
      <c r="L16" s="25" t="s">
        <v>82</v>
      </c>
      <c r="M16" s="114"/>
    </row>
    <row r="17" spans="1:26" s="42" customFormat="1" ht="19.5" hidden="1" customHeight="1" x14ac:dyDescent="0.2">
      <c r="A17" s="45" t="s">
        <v>159</v>
      </c>
      <c r="B17" s="45" t="s">
        <v>161</v>
      </c>
      <c r="C17" s="38" t="s">
        <v>186</v>
      </c>
      <c r="D17" s="46" t="s">
        <v>187</v>
      </c>
      <c r="E17" s="46" t="s">
        <v>163</v>
      </c>
      <c r="F17" s="46" t="s">
        <v>164</v>
      </c>
      <c r="G17" s="38" t="s">
        <v>165</v>
      </c>
      <c r="H17" s="38" t="s">
        <v>166</v>
      </c>
      <c r="I17" s="38" t="s">
        <v>78</v>
      </c>
      <c r="J17" s="38" t="s">
        <v>79</v>
      </c>
      <c r="K17" s="38" t="s">
        <v>167</v>
      </c>
      <c r="L17" s="38" t="s">
        <v>168</v>
      </c>
      <c r="M17" s="42" t="s">
        <v>188</v>
      </c>
      <c r="X17" s="42" t="s">
        <v>196</v>
      </c>
      <c r="Y17" s="42" t="s">
        <v>197</v>
      </c>
      <c r="Z17" s="42" t="s">
        <v>198</v>
      </c>
    </row>
    <row r="18" spans="1:26" x14ac:dyDescent="0.25">
      <c r="A18" s="4" t="str">
        <f>A9</f>
        <v>-- Valitse --</v>
      </c>
      <c r="B18" s="4" t="str">
        <f>B9</f>
        <v>-- Valitse --</v>
      </c>
      <c r="C18" s="13"/>
      <c r="D18" s="10"/>
      <c r="E18" s="10"/>
      <c r="F18" s="10"/>
      <c r="G18" s="10"/>
      <c r="H18" s="10"/>
      <c r="I18" s="13"/>
      <c r="J18" s="13"/>
      <c r="K18" s="10"/>
      <c r="L18" s="10"/>
      <c r="M18" s="28">
        <f>V9+SUM(C18:H18)-SUM(I18:L18)</f>
        <v>0</v>
      </c>
      <c r="X18" s="4">
        <f>VLOOKUP(A18,Parametrit!$C$2:$D$26,2,FALSE)</f>
        <v>0</v>
      </c>
      <c r="Y18" s="4">
        <v>2</v>
      </c>
      <c r="Z18" s="4">
        <v>1</v>
      </c>
    </row>
    <row r="19" spans="1:26" s="49" customFormat="1" x14ac:dyDescent="0.25">
      <c r="A19" s="4" t="str">
        <f>A10</f>
        <v>-- Valitse --</v>
      </c>
      <c r="B19" s="4" t="str">
        <f>B10</f>
        <v>-- Valitse --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8">
        <f>V10+SUM(C19:H19)-SUM(I19:L19)</f>
        <v>0</v>
      </c>
      <c r="X19" s="4">
        <f>VLOOKUP(A19,Parametrit!$C$2:$D$26,2,FALSE)</f>
        <v>0</v>
      </c>
      <c r="Y19" s="4">
        <v>2</v>
      </c>
      <c r="Z19" s="4">
        <v>2</v>
      </c>
    </row>
    <row r="20" spans="1:26" x14ac:dyDescent="0.25">
      <c r="K20" s="4" t="s">
        <v>77</v>
      </c>
    </row>
    <row r="22" spans="1:26" ht="15.75" thickBot="1" x14ac:dyDescent="0.3"/>
    <row r="23" spans="1:26" ht="15.75" thickBot="1" x14ac:dyDescent="0.3">
      <c r="C23" s="96" t="s">
        <v>158</v>
      </c>
      <c r="D23" s="97"/>
      <c r="E23" s="97"/>
      <c r="F23" s="97"/>
      <c r="G23" s="98" t="s">
        <v>32</v>
      </c>
      <c r="H23" s="99"/>
      <c r="I23" s="99"/>
      <c r="J23" s="99"/>
      <c r="K23" s="100"/>
      <c r="L23" s="34"/>
    </row>
    <row r="24" spans="1:26" ht="15.75" customHeight="1" thickBot="1" x14ac:dyDescent="0.3">
      <c r="A24" s="57" t="s">
        <v>159</v>
      </c>
      <c r="B24" s="60" t="s">
        <v>28</v>
      </c>
      <c r="C24" s="15" t="s">
        <v>136</v>
      </c>
      <c r="D24" s="15" t="s">
        <v>137</v>
      </c>
      <c r="E24" s="15" t="s">
        <v>138</v>
      </c>
      <c r="F24" s="15" t="s">
        <v>139</v>
      </c>
      <c r="G24" s="27" t="s">
        <v>140</v>
      </c>
      <c r="H24" s="27" t="s">
        <v>141</v>
      </c>
      <c r="I24" s="27" t="s">
        <v>142</v>
      </c>
      <c r="J24" s="33" t="s">
        <v>143</v>
      </c>
      <c r="K24" s="27" t="s">
        <v>144</v>
      </c>
      <c r="L24" s="27" t="s">
        <v>145</v>
      </c>
    </row>
    <row r="25" spans="1:26" ht="15" customHeight="1" x14ac:dyDescent="0.25">
      <c r="A25" s="58"/>
      <c r="B25" s="61"/>
      <c r="C25" s="115" t="s">
        <v>132</v>
      </c>
      <c r="D25" s="65" t="s">
        <v>131</v>
      </c>
      <c r="E25" s="115" t="s">
        <v>84</v>
      </c>
      <c r="F25" s="146" t="s">
        <v>135</v>
      </c>
      <c r="G25" s="130" t="s">
        <v>85</v>
      </c>
      <c r="H25" s="130" t="s">
        <v>86</v>
      </c>
      <c r="I25" s="130" t="s">
        <v>87</v>
      </c>
      <c r="J25" s="128" t="s">
        <v>29</v>
      </c>
      <c r="K25" s="140" t="s">
        <v>88</v>
      </c>
      <c r="L25" s="132" t="s">
        <v>89</v>
      </c>
    </row>
    <row r="26" spans="1:26" ht="66.75" customHeight="1" thickBot="1" x14ac:dyDescent="0.3">
      <c r="A26" s="59"/>
      <c r="B26" s="62"/>
      <c r="C26" s="116"/>
      <c r="D26" s="66"/>
      <c r="E26" s="116"/>
      <c r="F26" s="147"/>
      <c r="G26" s="131"/>
      <c r="H26" s="131"/>
      <c r="I26" s="131"/>
      <c r="J26" s="129"/>
      <c r="K26" s="141"/>
      <c r="L26" s="133"/>
      <c r="O26" s="4" t="s">
        <v>77</v>
      </c>
    </row>
    <row r="27" spans="1:26" s="42" customFormat="1" ht="19.5" hidden="1" customHeight="1" x14ac:dyDescent="0.2">
      <c r="A27" s="38" t="s">
        <v>159</v>
      </c>
      <c r="B27" s="38" t="s">
        <v>161</v>
      </c>
      <c r="C27" s="38" t="s">
        <v>181</v>
      </c>
      <c r="D27" s="43" t="s">
        <v>131</v>
      </c>
      <c r="E27" s="38" t="s">
        <v>84</v>
      </c>
      <c r="F27" s="44" t="s">
        <v>182</v>
      </c>
      <c r="G27" s="38" t="s">
        <v>183</v>
      </c>
      <c r="H27" s="38" t="s">
        <v>184</v>
      </c>
      <c r="I27" s="38" t="s">
        <v>87</v>
      </c>
      <c r="J27" s="38" t="s">
        <v>29</v>
      </c>
      <c r="K27" s="38" t="s">
        <v>185</v>
      </c>
      <c r="L27" s="38" t="s">
        <v>169</v>
      </c>
      <c r="X27" s="42" t="s">
        <v>196</v>
      </c>
      <c r="Y27" s="42" t="s">
        <v>197</v>
      </c>
      <c r="Z27" s="42" t="s">
        <v>198</v>
      </c>
    </row>
    <row r="28" spans="1:26" x14ac:dyDescent="0.25">
      <c r="A28" s="4" t="str">
        <f>A9</f>
        <v>-- Valitse --</v>
      </c>
      <c r="B28" s="4" t="str">
        <f>B9</f>
        <v>-- Valitse --</v>
      </c>
      <c r="C28" s="18">
        <f>D28-E28</f>
        <v>0</v>
      </c>
      <c r="D28" s="10"/>
      <c r="E28" s="10"/>
      <c r="F28" s="18">
        <f>M18+C28</f>
        <v>0</v>
      </c>
      <c r="G28" s="10"/>
      <c r="H28" s="10"/>
      <c r="I28" s="10"/>
      <c r="J28" s="10"/>
      <c r="K28" s="10"/>
      <c r="L28" s="18">
        <f>F28-SUM(G28:K28)</f>
        <v>0</v>
      </c>
      <c r="X28" s="4">
        <f>VLOOKUP(A28,Parametrit!$C$2:$D$26,2,FALSE)</f>
        <v>0</v>
      </c>
      <c r="Y28" s="4">
        <v>3</v>
      </c>
      <c r="Z28" s="4">
        <v>1</v>
      </c>
    </row>
    <row r="29" spans="1:26" s="49" customFormat="1" x14ac:dyDescent="0.25">
      <c r="A29" s="4" t="str">
        <f>A10</f>
        <v>-- Valitse --</v>
      </c>
      <c r="B29" s="4" t="str">
        <f>B10</f>
        <v>-- Valitse --</v>
      </c>
      <c r="C29" s="18">
        <f>D29-E29</f>
        <v>0</v>
      </c>
      <c r="D29" s="13"/>
      <c r="E29" s="13"/>
      <c r="F29" s="18">
        <f>M19+C29</f>
        <v>0</v>
      </c>
      <c r="G29" s="13"/>
      <c r="H29" s="13"/>
      <c r="I29" s="13"/>
      <c r="J29" s="13"/>
      <c r="K29" s="13"/>
      <c r="L29" s="18">
        <f>F29-SUM(G29:K29)</f>
        <v>0</v>
      </c>
      <c r="X29" s="4">
        <f>VLOOKUP(A29,Parametrit!$C$2:$D$26,2,FALSE)</f>
        <v>0</v>
      </c>
      <c r="Y29" s="4">
        <v>3</v>
      </c>
      <c r="Z29" s="4">
        <v>2</v>
      </c>
    </row>
    <row r="31" spans="1:26" ht="15.75" thickBot="1" x14ac:dyDescent="0.3"/>
    <row r="32" spans="1:26" ht="15.75" thickBot="1" x14ac:dyDescent="0.3">
      <c r="C32" s="148" t="s">
        <v>90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50"/>
    </row>
    <row r="33" spans="1:26" x14ac:dyDescent="0.25">
      <c r="A33" s="51" t="s">
        <v>159</v>
      </c>
      <c r="B33" s="54" t="s">
        <v>28</v>
      </c>
      <c r="C33" s="27" t="s">
        <v>146</v>
      </c>
      <c r="D33" s="27" t="s">
        <v>147</v>
      </c>
      <c r="E33" s="27" t="s">
        <v>148</v>
      </c>
      <c r="F33" s="27" t="s">
        <v>149</v>
      </c>
      <c r="G33" s="33" t="s">
        <v>150</v>
      </c>
      <c r="H33" s="27" t="s">
        <v>151</v>
      </c>
      <c r="I33" s="33" t="s">
        <v>152</v>
      </c>
      <c r="J33" s="36" t="s">
        <v>19</v>
      </c>
      <c r="K33" s="27" t="s">
        <v>20</v>
      </c>
      <c r="L33" s="27" t="s">
        <v>21</v>
      </c>
      <c r="M33" s="27" t="s">
        <v>22</v>
      </c>
      <c r="N33" s="27" t="s">
        <v>23</v>
      </c>
      <c r="O33" s="27" t="s">
        <v>24</v>
      </c>
      <c r="P33" s="27" t="s">
        <v>25</v>
      </c>
      <c r="Q33" s="27" t="s">
        <v>26</v>
      </c>
      <c r="R33" s="27" t="s">
        <v>27</v>
      </c>
      <c r="S33" s="37" t="s">
        <v>134</v>
      </c>
      <c r="T33" s="37" t="s">
        <v>153</v>
      </c>
    </row>
    <row r="34" spans="1:26" x14ac:dyDescent="0.25">
      <c r="A34" s="52"/>
      <c r="B34" s="55"/>
      <c r="C34" s="153" t="s">
        <v>94</v>
      </c>
      <c r="D34" s="151" t="s">
        <v>130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  <c r="S34" s="72" t="s">
        <v>92</v>
      </c>
      <c r="T34" s="75" t="s">
        <v>93</v>
      </c>
    </row>
    <row r="35" spans="1:26" ht="15" customHeight="1" x14ac:dyDescent="0.25">
      <c r="A35" s="52"/>
      <c r="B35" s="55"/>
      <c r="C35" s="154"/>
      <c r="D35" s="158" t="s">
        <v>154</v>
      </c>
      <c r="E35" s="159"/>
      <c r="F35" s="159"/>
      <c r="G35" s="159"/>
      <c r="H35" s="159"/>
      <c r="I35" s="160"/>
      <c r="J35" s="67" t="s">
        <v>160</v>
      </c>
      <c r="K35" s="68"/>
      <c r="L35" s="68"/>
      <c r="M35" s="69"/>
      <c r="N35" s="156" t="s">
        <v>155</v>
      </c>
      <c r="O35" s="156"/>
      <c r="P35" s="156"/>
      <c r="Q35" s="156"/>
      <c r="R35" s="157"/>
      <c r="S35" s="73"/>
      <c r="T35" s="76"/>
    </row>
    <row r="36" spans="1:26" ht="16.5" customHeight="1" x14ac:dyDescent="0.25">
      <c r="A36" s="52"/>
      <c r="B36" s="55"/>
      <c r="C36" s="154"/>
      <c r="D36" s="80" t="s">
        <v>126</v>
      </c>
      <c r="E36" s="87" t="s">
        <v>102</v>
      </c>
      <c r="F36" s="82" t="s">
        <v>127</v>
      </c>
      <c r="G36" s="85" t="s">
        <v>104</v>
      </c>
      <c r="H36" s="85" t="s">
        <v>128</v>
      </c>
      <c r="I36" s="85" t="s">
        <v>95</v>
      </c>
      <c r="J36" s="78" t="s">
        <v>129</v>
      </c>
      <c r="K36" s="78" t="s">
        <v>103</v>
      </c>
      <c r="L36" s="78" t="s">
        <v>96</v>
      </c>
      <c r="M36" s="70" t="s">
        <v>97</v>
      </c>
      <c r="N36" s="78" t="s">
        <v>91</v>
      </c>
      <c r="O36" s="78" t="s">
        <v>98</v>
      </c>
      <c r="P36" s="78" t="s">
        <v>99</v>
      </c>
      <c r="Q36" s="78" t="s">
        <v>100</v>
      </c>
      <c r="R36" s="161" t="s">
        <v>101</v>
      </c>
      <c r="S36" s="73"/>
      <c r="T36" s="76"/>
    </row>
    <row r="37" spans="1:26" ht="75" customHeight="1" thickBot="1" x14ac:dyDescent="0.3">
      <c r="A37" s="53"/>
      <c r="B37" s="56"/>
      <c r="C37" s="155"/>
      <c r="D37" s="81"/>
      <c r="E37" s="88"/>
      <c r="F37" s="83"/>
      <c r="G37" s="84"/>
      <c r="H37" s="84"/>
      <c r="I37" s="86"/>
      <c r="J37" s="79"/>
      <c r="K37" s="84"/>
      <c r="L37" s="84"/>
      <c r="M37" s="71"/>
      <c r="N37" s="84"/>
      <c r="O37" s="89"/>
      <c r="P37" s="79"/>
      <c r="Q37" s="79"/>
      <c r="R37" s="162"/>
      <c r="S37" s="74"/>
      <c r="T37" s="77"/>
    </row>
    <row r="38" spans="1:26" s="42" customFormat="1" ht="19.5" hidden="1" customHeight="1" x14ac:dyDescent="0.2">
      <c r="A38" s="38" t="s">
        <v>159</v>
      </c>
      <c r="B38" s="38" t="s">
        <v>161</v>
      </c>
      <c r="C38" s="38" t="s">
        <v>170</v>
      </c>
      <c r="D38" s="38" t="s">
        <v>126</v>
      </c>
      <c r="E38" s="38" t="s">
        <v>102</v>
      </c>
      <c r="F38" s="38" t="s">
        <v>127</v>
      </c>
      <c r="G38" s="38" t="s">
        <v>104</v>
      </c>
      <c r="H38" s="38" t="s">
        <v>171</v>
      </c>
      <c r="I38" s="38" t="s">
        <v>180</v>
      </c>
      <c r="J38" s="38" t="s">
        <v>177</v>
      </c>
      <c r="K38" s="38" t="s">
        <v>103</v>
      </c>
      <c r="L38" s="39" t="s">
        <v>96</v>
      </c>
      <c r="M38" s="38" t="s">
        <v>97</v>
      </c>
      <c r="N38" s="38" t="s">
        <v>172</v>
      </c>
      <c r="O38" s="38" t="s">
        <v>173</v>
      </c>
      <c r="P38" s="38" t="s">
        <v>174</v>
      </c>
      <c r="Q38" s="38" t="s">
        <v>175</v>
      </c>
      <c r="R38" s="40" t="s">
        <v>176</v>
      </c>
      <c r="S38" s="40" t="s">
        <v>92</v>
      </c>
      <c r="T38" s="41" t="s">
        <v>93</v>
      </c>
      <c r="X38" s="42" t="s">
        <v>196</v>
      </c>
      <c r="Y38" s="42" t="s">
        <v>197</v>
      </c>
      <c r="Z38" s="42" t="s">
        <v>198</v>
      </c>
    </row>
    <row r="39" spans="1:26" x14ac:dyDescent="0.25">
      <c r="A39" s="4" t="str">
        <f>A9</f>
        <v>-- Valitse --</v>
      </c>
      <c r="B39" s="4" t="str">
        <f>B9</f>
        <v>-- Valitse --</v>
      </c>
      <c r="C39" s="10"/>
      <c r="D39" s="10"/>
      <c r="E39" s="10"/>
      <c r="F39" s="10"/>
      <c r="G39" s="10"/>
      <c r="H39" s="10"/>
      <c r="I39" s="10"/>
      <c r="J39" s="13"/>
      <c r="K39" s="13"/>
      <c r="L39" s="13"/>
      <c r="M39" s="13"/>
      <c r="N39" s="13"/>
      <c r="O39" s="13"/>
      <c r="P39" s="13"/>
      <c r="Q39" s="13"/>
      <c r="R39" s="35"/>
      <c r="S39" s="35"/>
      <c r="T39" s="35"/>
      <c r="X39" s="4">
        <f>VLOOKUP(A39,Parametrit!$C$2:$D$26,2,FALSE)</f>
        <v>0</v>
      </c>
      <c r="Y39" s="4">
        <v>4</v>
      </c>
      <c r="Z39" s="4">
        <v>1</v>
      </c>
    </row>
    <row r="40" spans="1:26" x14ac:dyDescent="0.25">
      <c r="A40" s="4" t="str">
        <f>A10</f>
        <v>-- Valitse --</v>
      </c>
      <c r="B40" s="4" t="str">
        <f>B10</f>
        <v>-- Valitse --</v>
      </c>
      <c r="C40" s="10"/>
      <c r="D40" s="10"/>
      <c r="E40" s="10"/>
      <c r="F40" s="10"/>
      <c r="G40" s="10"/>
      <c r="H40" s="10"/>
      <c r="I40" s="10"/>
      <c r="J40" s="13"/>
      <c r="K40" s="13"/>
      <c r="L40" s="13"/>
      <c r="M40" s="13"/>
      <c r="N40" s="13"/>
      <c r="O40" s="13"/>
      <c r="P40" s="13"/>
      <c r="Q40" s="13"/>
      <c r="R40" s="10"/>
      <c r="S40" s="10"/>
      <c r="T40" s="10"/>
      <c r="X40" s="4">
        <f>VLOOKUP(A40,Parametrit!$C$2:$D$26,2,FALSE)</f>
        <v>0</v>
      </c>
      <c r="Y40" s="4">
        <v>4</v>
      </c>
      <c r="Z40" s="4">
        <v>2</v>
      </c>
    </row>
    <row r="43" spans="1:26" s="14" customFormat="1" ht="57.75" customHeight="1" x14ac:dyDescent="0.25">
      <c r="C43" s="14" t="s">
        <v>77</v>
      </c>
    </row>
    <row r="46" spans="1:26" x14ac:dyDescent="0.25">
      <c r="O46" s="4" t="s">
        <v>77</v>
      </c>
    </row>
  </sheetData>
  <sheetProtection algorithmName="SHA-512" hashValue="j79aUVLxrUpoAIKtTr/a9NG4nZh3oaewGO5MY8mzit9qrrtg5AJ+cmgSqOFIrUWZtKDkeuMO9JSWBqeN3syyWA==" saltValue="buD7smbEpD6YRH9MIDj/Jg==" spinCount="100000" sheet="1" objects="1" scenarios="1"/>
  <mergeCells count="62">
    <mergeCell ref="C32:T32"/>
    <mergeCell ref="D34:R34"/>
    <mergeCell ref="C34:C37"/>
    <mergeCell ref="N35:R35"/>
    <mergeCell ref="D35:I35"/>
    <mergeCell ref="R36:R37"/>
    <mergeCell ref="H36:H37"/>
    <mergeCell ref="G36:G37"/>
    <mergeCell ref="K36:K37"/>
    <mergeCell ref="K25:K26"/>
    <mergeCell ref="E25:E26"/>
    <mergeCell ref="G25:G26"/>
    <mergeCell ref="C15:C16"/>
    <mergeCell ref="G15:H15"/>
    <mergeCell ref="F25:F26"/>
    <mergeCell ref="C4:V4"/>
    <mergeCell ref="M15:M16"/>
    <mergeCell ref="C25:C26"/>
    <mergeCell ref="Q6:T6"/>
    <mergeCell ref="G6:K6"/>
    <mergeCell ref="D6:D7"/>
    <mergeCell ref="E6:E7"/>
    <mergeCell ref="F6:F7"/>
    <mergeCell ref="L6:P6"/>
    <mergeCell ref="J25:J26"/>
    <mergeCell ref="H25:H26"/>
    <mergeCell ref="L25:L26"/>
    <mergeCell ref="I25:I26"/>
    <mergeCell ref="C6:C7"/>
    <mergeCell ref="E15:F15"/>
    <mergeCell ref="D15:D16"/>
    <mergeCell ref="B6:B7"/>
    <mergeCell ref="A6:A7"/>
    <mergeCell ref="U6:U7"/>
    <mergeCell ref="C23:F23"/>
    <mergeCell ref="G23:K23"/>
    <mergeCell ref="C13:M13"/>
    <mergeCell ref="I15:I16"/>
    <mergeCell ref="J15:J16"/>
    <mergeCell ref="K15:L15"/>
    <mergeCell ref="V6:V7"/>
    <mergeCell ref="D25:D26"/>
    <mergeCell ref="J35:M35"/>
    <mergeCell ref="M36:M37"/>
    <mergeCell ref="S34:S37"/>
    <mergeCell ref="T34:T37"/>
    <mergeCell ref="Q36:Q37"/>
    <mergeCell ref="D36:D37"/>
    <mergeCell ref="F36:F37"/>
    <mergeCell ref="N36:N37"/>
    <mergeCell ref="J36:J37"/>
    <mergeCell ref="I36:I37"/>
    <mergeCell ref="L36:L37"/>
    <mergeCell ref="E36:E37"/>
    <mergeCell ref="O36:O37"/>
    <mergeCell ref="P36:P37"/>
    <mergeCell ref="A33:A37"/>
    <mergeCell ref="B33:B37"/>
    <mergeCell ref="A24:A26"/>
    <mergeCell ref="B24:B26"/>
    <mergeCell ref="B14:B16"/>
    <mergeCell ref="A14:A16"/>
  </mergeCells>
  <dataValidations count="1">
    <dataValidation type="whole" allowBlank="1" showInputMessage="1" showErrorMessage="1" sqref="R39:T40 K39:M40 D18:L19 C39:I40 I9:U10 D9:G10 C28:L29">
      <formula1>-999999999999999000</formula1>
      <formula2>9999999999999990000</formula2>
    </dataValidation>
  </dataValidations>
  <pageMargins left="0.25" right="0.25" top="0.75" bottom="0.75" header="0.3" footer="0.3"/>
  <pageSetup paperSize="9" orientation="landscape" r:id="rId1"/>
  <ignoredErrors>
    <ignoredError sqref="L9 N9 Q9 F28 N1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Parametrit!$C$2:$C$26</xm:f>
          </x14:formula1>
          <xm:sqref>A9</xm:sqref>
        </x14:dataValidation>
        <x14:dataValidation type="list" allowBlank="1" showInputMessage="1" showErrorMessage="1">
          <x14:formula1>
            <xm:f>Parametrit!$G$2:$G$4</xm:f>
          </x14:formula1>
          <xm:sqref>B10</xm:sqref>
        </x14:dataValidation>
        <x14:dataValidation type="list" allowBlank="1" showInputMessage="1" showErrorMessage="1">
          <x14:formula1>
            <xm:f>Parametrit!$G$2:$G$4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6"/>
  <sheetViews>
    <sheetView workbookViewId="0">
      <selection activeCell="G2" sqref="G2"/>
    </sheetView>
  </sheetViews>
  <sheetFormatPr defaultRowHeight="15" x14ac:dyDescent="0.25"/>
  <sheetData>
    <row r="2" spans="3:7" x14ac:dyDescent="0.25">
      <c r="C2" t="s">
        <v>31</v>
      </c>
      <c r="G2" t="s">
        <v>31</v>
      </c>
    </row>
    <row r="3" spans="3:7" x14ac:dyDescent="0.25">
      <c r="C3" t="s">
        <v>33</v>
      </c>
      <c r="D3">
        <v>2467</v>
      </c>
      <c r="G3">
        <v>2015</v>
      </c>
    </row>
    <row r="4" spans="3:7" x14ac:dyDescent="0.25">
      <c r="C4" t="s">
        <v>34</v>
      </c>
      <c r="D4">
        <v>2469</v>
      </c>
      <c r="G4">
        <v>2016</v>
      </c>
    </row>
    <row r="5" spans="3:7" x14ac:dyDescent="0.25">
      <c r="C5" t="s">
        <v>35</v>
      </c>
      <c r="D5">
        <v>2470</v>
      </c>
    </row>
    <row r="6" spans="3:7" x14ac:dyDescent="0.25">
      <c r="C6" t="s">
        <v>36</v>
      </c>
      <c r="D6">
        <v>2471</v>
      </c>
    </row>
    <row r="7" spans="3:7" x14ac:dyDescent="0.25">
      <c r="C7" t="s">
        <v>37</v>
      </c>
      <c r="D7">
        <v>2472</v>
      </c>
    </row>
    <row r="8" spans="3:7" x14ac:dyDescent="0.25">
      <c r="C8" t="s">
        <v>38</v>
      </c>
      <c r="D8">
        <v>2473</v>
      </c>
    </row>
    <row r="9" spans="3:7" x14ac:dyDescent="0.25">
      <c r="C9" t="s">
        <v>39</v>
      </c>
      <c r="D9">
        <v>2504</v>
      </c>
    </row>
    <row r="10" spans="3:7" x14ac:dyDescent="0.25">
      <c r="C10" t="s">
        <v>40</v>
      </c>
      <c r="D10">
        <v>2506</v>
      </c>
    </row>
    <row r="11" spans="3:7" x14ac:dyDescent="0.25">
      <c r="C11" t="s">
        <v>41</v>
      </c>
      <c r="D11">
        <v>2507</v>
      </c>
    </row>
    <row r="12" spans="3:7" x14ac:dyDescent="0.25">
      <c r="C12" t="s">
        <v>42</v>
      </c>
      <c r="D12">
        <v>2509</v>
      </c>
    </row>
    <row r="13" spans="3:7" x14ac:dyDescent="0.25">
      <c r="C13" t="s">
        <v>43</v>
      </c>
      <c r="D13">
        <v>2535</v>
      </c>
    </row>
    <row r="14" spans="3:7" x14ac:dyDescent="0.25">
      <c r="C14" t="s">
        <v>44</v>
      </c>
      <c r="D14">
        <v>2536</v>
      </c>
    </row>
    <row r="15" spans="3:7" x14ac:dyDescent="0.25">
      <c r="C15" t="s">
        <v>45</v>
      </c>
      <c r="D15">
        <v>2537</v>
      </c>
    </row>
    <row r="16" spans="3:7" x14ac:dyDescent="0.25">
      <c r="C16" t="s">
        <v>46</v>
      </c>
      <c r="D16">
        <v>2608</v>
      </c>
    </row>
    <row r="17" spans="3:4" x14ac:dyDescent="0.25">
      <c r="C17" t="s">
        <v>47</v>
      </c>
      <c r="D17">
        <v>2609</v>
      </c>
    </row>
    <row r="18" spans="3:4" x14ac:dyDescent="0.25">
      <c r="C18" t="s">
        <v>48</v>
      </c>
      <c r="D18">
        <v>2623</v>
      </c>
    </row>
    <row r="19" spans="3:4" x14ac:dyDescent="0.25">
      <c r="C19" t="s">
        <v>49</v>
      </c>
      <c r="D19">
        <v>2627</v>
      </c>
    </row>
    <row r="20" spans="3:4" x14ac:dyDescent="0.25">
      <c r="C20" t="s">
        <v>50</v>
      </c>
      <c r="D20">
        <v>2629</v>
      </c>
    </row>
    <row r="21" spans="3:4" x14ac:dyDescent="0.25">
      <c r="C21" t="s">
        <v>51</v>
      </c>
      <c r="D21">
        <v>2630</v>
      </c>
    </row>
    <row r="22" spans="3:4" x14ac:dyDescent="0.25">
      <c r="C22" t="s">
        <v>52</v>
      </c>
      <c r="D22">
        <v>2631</v>
      </c>
    </row>
    <row r="23" spans="3:4" x14ac:dyDescent="0.25">
      <c r="C23" t="s">
        <v>53</v>
      </c>
      <c r="D23">
        <v>10056</v>
      </c>
    </row>
    <row r="24" spans="3:4" x14ac:dyDescent="0.25">
      <c r="C24" t="s">
        <v>54</v>
      </c>
      <c r="D24">
        <v>10065</v>
      </c>
    </row>
    <row r="25" spans="3:4" x14ac:dyDescent="0.25">
      <c r="C25" t="s">
        <v>55</v>
      </c>
      <c r="D25">
        <v>10066</v>
      </c>
    </row>
    <row r="26" spans="3:4" x14ac:dyDescent="0.25">
      <c r="C26" t="s">
        <v>56</v>
      </c>
      <c r="D26">
        <v>10108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Talous_1</vt:lpstr>
      <vt:lpstr>Parametrit</vt:lpstr>
      <vt:lpstr>Vuosi</vt:lpstr>
    </vt:vector>
  </TitlesOfParts>
  <Company>OPM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Sundbäck Kati</dc:creator>
  <cp:lastModifiedBy>Mika Rissanen</cp:lastModifiedBy>
  <cp:lastPrinted>2011-10-24T14:45:40Z</cp:lastPrinted>
  <dcterms:created xsi:type="dcterms:W3CDTF">2011-09-20T10:29:31Z</dcterms:created>
  <dcterms:modified xsi:type="dcterms:W3CDTF">2016-10-03T13:01:00Z</dcterms:modified>
</cp:coreProperties>
</file>